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filterPrivacy="1" defaultThemeVersion="124226"/>
  <xr:revisionPtr revIDLastSave="0" documentId="13_ncr:1_{A51A702F-54C6-47D4-9BF8-937D7D87E7BD}" xr6:coauthVersionLast="47" xr6:coauthVersionMax="47" xr10:uidLastSave="{00000000-0000-0000-0000-000000000000}"/>
  <bookViews>
    <workbookView xWindow="-5676" yWindow="-17388" windowWidth="30936" windowHeight="16896" tabRatio="821" firstSheet="1" activeTab="7" xr2:uid="{00000000-000D-0000-FFFF-FFFF00000000}"/>
  </bookViews>
  <sheets>
    <sheet name="Tabeli 2 selgitused" sheetId="6" r:id="rId1"/>
    <sheet name="1. Projekti finantseerimiskava" sheetId="1" r:id="rId2"/>
    <sheet name="2. Tegevustulud,-kulud" sheetId="5" r:id="rId3"/>
    <sheet name="3. Projekti jätkusuutlikkus" sheetId="8" r:id="rId4"/>
    <sheet name="4. Projekti tundlikkuse analüüs" sheetId="9" state="hidden" r:id="rId5"/>
    <sheet name="Tabelid 5.6.7" sheetId="3" r:id="rId6"/>
    <sheet name="8. Ettevõtte jätkusuutlikkus" sheetId="2" r:id="rId7"/>
    <sheet name="9. Seireplaan" sheetId="10" r:id="rId8"/>
  </sheets>
  <externalReferences>
    <externalReference r:id="rId9"/>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8" i="10" l="1"/>
  <c r="M18" i="10"/>
  <c r="L18" i="10"/>
  <c r="K18" i="10"/>
  <c r="J18" i="10"/>
  <c r="I18" i="10"/>
  <c r="H18" i="10"/>
  <c r="G18" i="10"/>
  <c r="F18" i="10"/>
  <c r="E18" i="10"/>
  <c r="D15" i="10"/>
  <c r="D18" i="10" s="1"/>
  <c r="C15" i="10"/>
  <c r="C18" i="10" s="1"/>
  <c r="C9" i="10"/>
  <c r="D8" i="10"/>
  <c r="C8" i="10"/>
  <c r="C6" i="10"/>
  <c r="D5" i="10"/>
  <c r="C5" i="10"/>
  <c r="E13" i="10" l="1"/>
  <c r="I13" i="10"/>
  <c r="I19" i="10" s="1"/>
  <c r="C13" i="10"/>
  <c r="E19" i="10" s="1"/>
  <c r="H13" i="10"/>
  <c r="H19" i="10" s="1"/>
  <c r="D13" i="10"/>
  <c r="G13" i="10"/>
  <c r="K13" i="10"/>
  <c r="J13" i="10"/>
  <c r="L13" i="10"/>
  <c r="L19" i="10" s="1"/>
  <c r="M13" i="10"/>
  <c r="M19" i="10" s="1"/>
  <c r="F13" i="10"/>
  <c r="N13" i="10"/>
  <c r="G19" i="10" l="1"/>
  <c r="N19" i="10"/>
  <c r="F19" i="10"/>
  <c r="D19" i="10"/>
  <c r="J19" i="10"/>
  <c r="K19" i="10"/>
  <c r="C7" i="8" l="1"/>
  <c r="B7" i="8"/>
  <c r="A26" i="9"/>
  <c r="A25" i="9"/>
  <c r="A24" i="9"/>
  <c r="D23" i="9"/>
  <c r="C23" i="9"/>
  <c r="D22" i="9"/>
  <c r="E22" i="9"/>
  <c r="F22" i="9"/>
  <c r="G22" i="9"/>
  <c r="H22" i="9"/>
  <c r="I22" i="9"/>
  <c r="J22" i="9"/>
  <c r="K22" i="9"/>
  <c r="L22" i="9"/>
  <c r="M22" i="9"/>
  <c r="N22" i="9"/>
  <c r="E23" i="9"/>
  <c r="F23" i="9"/>
  <c r="G23" i="9"/>
  <c r="H23" i="9"/>
  <c r="I23" i="9"/>
  <c r="J23" i="9"/>
  <c r="K23" i="9"/>
  <c r="L23" i="9"/>
  <c r="M23" i="9"/>
  <c r="N23" i="9"/>
  <c r="C22" i="9"/>
  <c r="D21" i="9"/>
  <c r="E21" i="9"/>
  <c r="F21" i="9"/>
  <c r="G21" i="9"/>
  <c r="H21" i="9"/>
  <c r="I21" i="9"/>
  <c r="J21" i="9"/>
  <c r="K21" i="9"/>
  <c r="L21" i="9"/>
  <c r="M21" i="9"/>
  <c r="N21" i="9"/>
  <c r="C21" i="9"/>
  <c r="A20" i="9"/>
  <c r="A19" i="9"/>
  <c r="C17" i="9"/>
  <c r="A18" i="9"/>
  <c r="B12" i="9"/>
  <c r="E9" i="9"/>
  <c r="F9" i="9"/>
  <c r="G9" i="9"/>
  <c r="H9" i="9"/>
  <c r="I9" i="9"/>
  <c r="J9" i="9"/>
  <c r="K9" i="9"/>
  <c r="L9" i="9"/>
  <c r="M9" i="9"/>
  <c r="N9" i="9"/>
  <c r="D5" i="9"/>
  <c r="E5" i="9" s="1"/>
  <c r="F5" i="9" s="1"/>
  <c r="G5" i="9" s="1"/>
  <c r="H5" i="9" s="1"/>
  <c r="I5" i="9" s="1"/>
  <c r="J5" i="9" s="1"/>
  <c r="K5" i="9" s="1"/>
  <c r="L5" i="9" s="1"/>
  <c r="M5" i="9" s="1"/>
  <c r="N5" i="9" s="1"/>
  <c r="N17" i="9" s="1"/>
  <c r="L17" i="9" l="1"/>
  <c r="K17" i="9"/>
  <c r="B26" i="9"/>
  <c r="I17" i="9"/>
  <c r="H17" i="9"/>
  <c r="E17" i="9"/>
  <c r="D17" i="9"/>
  <c r="G17" i="9"/>
  <c r="M17" i="9"/>
  <c r="J17" i="9"/>
  <c r="F17" i="9"/>
  <c r="L23" i="2" l="1"/>
  <c r="M23" i="2"/>
  <c r="N23" i="2"/>
  <c r="O23" i="2"/>
  <c r="P23" i="2"/>
  <c r="L45" i="2"/>
  <c r="L46" i="2" s="1"/>
  <c r="M45" i="2"/>
  <c r="M46" i="2" s="1"/>
  <c r="N45" i="2"/>
  <c r="N46" i="2" s="1"/>
  <c r="O45" i="2"/>
  <c r="O46" i="2" s="1"/>
  <c r="P45" i="2"/>
  <c r="P46" i="2" s="1"/>
  <c r="C4" i="3"/>
  <c r="D4" i="3"/>
  <c r="C6" i="8" l="1"/>
  <c r="B6" i="8"/>
  <c r="C5" i="8"/>
  <c r="B5" i="8"/>
  <c r="C4" i="8"/>
  <c r="D4" i="8" s="1"/>
  <c r="E4" i="8" s="1"/>
  <c r="F4" i="8" s="1"/>
  <c r="G4" i="8" s="1"/>
  <c r="H4" i="8" s="1"/>
  <c r="I4" i="8" s="1"/>
  <c r="J4" i="8" s="1"/>
  <c r="K4" i="8" s="1"/>
  <c r="L4" i="8" s="1"/>
  <c r="M4" i="8" s="1"/>
  <c r="E3" i="8"/>
  <c r="F3" i="8" s="1"/>
  <c r="G3" i="8" s="1"/>
  <c r="H3" i="8" s="1"/>
  <c r="I3" i="8" s="1"/>
  <c r="J3" i="8" s="1"/>
  <c r="K3" i="8" s="1"/>
  <c r="L3" i="8" s="1"/>
  <c r="M3" i="8" s="1"/>
  <c r="D13" i="3" l="1"/>
  <c r="D9" i="3"/>
  <c r="C14" i="3"/>
  <c r="C13" i="3"/>
  <c r="C10" i="3"/>
  <c r="C9" i="3"/>
  <c r="C5" i="3"/>
  <c r="E70" i="5" l="1"/>
  <c r="F70" i="5"/>
  <c r="E67" i="5"/>
  <c r="F67" i="5"/>
  <c r="E63" i="5"/>
  <c r="F63" i="5"/>
  <c r="C70" i="5"/>
  <c r="D70" i="5"/>
  <c r="C71" i="5"/>
  <c r="D71" i="5"/>
  <c r="C67" i="5"/>
  <c r="D67" i="5"/>
  <c r="C68" i="5"/>
  <c r="D68" i="5"/>
  <c r="B70" i="5"/>
  <c r="B71" i="5"/>
  <c r="B68" i="5"/>
  <c r="B67" i="5"/>
  <c r="C63" i="5"/>
  <c r="D63" i="5"/>
  <c r="C64" i="5"/>
  <c r="D64" i="5"/>
  <c r="B64" i="5"/>
  <c r="B63" i="5"/>
  <c r="C74" i="5"/>
  <c r="C16" i="2" s="1"/>
  <c r="D74" i="5"/>
  <c r="D16" i="2" s="1"/>
  <c r="C75" i="5"/>
  <c r="C15" i="2" s="1"/>
  <c r="D75" i="5"/>
  <c r="D15" i="2" s="1"/>
  <c r="C76" i="5"/>
  <c r="D76" i="5"/>
  <c r="B75" i="5"/>
  <c r="B15" i="2" s="1"/>
  <c r="B76" i="5"/>
  <c r="B74" i="5"/>
  <c r="B16" i="2" s="1"/>
  <c r="C58" i="5"/>
  <c r="C56" i="5" s="1"/>
  <c r="D58" i="5"/>
  <c r="D56" i="5" s="1"/>
  <c r="C55" i="5"/>
  <c r="C53" i="5" s="1"/>
  <c r="D55" i="5"/>
  <c r="D53" i="5" s="1"/>
  <c r="C52" i="5"/>
  <c r="C50" i="5" s="1"/>
  <c r="D52" i="5"/>
  <c r="D50" i="5" s="1"/>
  <c r="B58" i="5"/>
  <c r="B56" i="5" s="1"/>
  <c r="B55" i="5"/>
  <c r="B53" i="5" s="1"/>
  <c r="B52" i="5"/>
  <c r="B50" i="5" s="1"/>
  <c r="B12" i="5"/>
  <c r="B47" i="5" s="1"/>
  <c r="B83" i="5" s="1"/>
  <c r="E41" i="5"/>
  <c r="F41" i="5" s="1"/>
  <c r="G41" i="5" s="1"/>
  <c r="H41" i="5" s="1"/>
  <c r="I41" i="5" s="1"/>
  <c r="J41" i="5" s="1"/>
  <c r="K41" i="5" s="1"/>
  <c r="L41" i="5" s="1"/>
  <c r="M41" i="5" s="1"/>
  <c r="N41" i="5" s="1"/>
  <c r="O41" i="5" s="1"/>
  <c r="P41" i="5" s="1"/>
  <c r="P76" i="5" s="1"/>
  <c r="E40" i="5"/>
  <c r="F40" i="5" s="1"/>
  <c r="G40" i="5" s="1"/>
  <c r="H40" i="5" s="1"/>
  <c r="I40" i="5" s="1"/>
  <c r="J40" i="5" s="1"/>
  <c r="K40" i="5" s="1"/>
  <c r="L40" i="5" s="1"/>
  <c r="M40" i="5" s="1"/>
  <c r="N40" i="5" s="1"/>
  <c r="O40" i="5" s="1"/>
  <c r="P40" i="5" s="1"/>
  <c r="P75" i="5" s="1"/>
  <c r="P15" i="2" s="1"/>
  <c r="E39" i="5"/>
  <c r="F39" i="5" s="1"/>
  <c r="G39" i="5" s="1"/>
  <c r="H39" i="5" s="1"/>
  <c r="I39" i="5" s="1"/>
  <c r="J39" i="5" s="1"/>
  <c r="K39" i="5" s="1"/>
  <c r="L39" i="5" s="1"/>
  <c r="M39" i="5" s="1"/>
  <c r="N39" i="5" s="1"/>
  <c r="O39" i="5" s="1"/>
  <c r="P39" i="5" s="1"/>
  <c r="P74" i="5" s="1"/>
  <c r="P16" i="2" s="1"/>
  <c r="E36" i="5"/>
  <c r="E34" i="5" s="1"/>
  <c r="E33" i="5"/>
  <c r="E31" i="5" s="1"/>
  <c r="C34" i="5"/>
  <c r="D34" i="5"/>
  <c r="B34" i="5"/>
  <c r="C31" i="5"/>
  <c r="D31" i="5"/>
  <c r="B31" i="5"/>
  <c r="E29" i="5"/>
  <c r="E27" i="5" s="1"/>
  <c r="C27" i="5"/>
  <c r="D27" i="5"/>
  <c r="B27" i="5"/>
  <c r="D69" i="5" l="1"/>
  <c r="C66" i="5"/>
  <c r="B66" i="5"/>
  <c r="L74" i="5"/>
  <c r="L16" i="2" s="1"/>
  <c r="C69" i="5"/>
  <c r="C77" i="5"/>
  <c r="E64" i="5"/>
  <c r="E62" i="5" s="1"/>
  <c r="L76" i="5"/>
  <c r="E71" i="5"/>
  <c r="E69" i="5" s="1"/>
  <c r="D62" i="5"/>
  <c r="D66" i="5"/>
  <c r="E68" i="5"/>
  <c r="E66" i="5" s="1"/>
  <c r="B69" i="5"/>
  <c r="N75" i="5"/>
  <c r="N15" i="2" s="1"/>
  <c r="H76" i="5"/>
  <c r="J75" i="5"/>
  <c r="J15" i="2" s="1"/>
  <c r="F75" i="5"/>
  <c r="F15" i="2" s="1"/>
  <c r="H74" i="5"/>
  <c r="H16" i="2" s="1"/>
  <c r="C62" i="5"/>
  <c r="O76" i="5"/>
  <c r="K76" i="5"/>
  <c r="G76" i="5"/>
  <c r="M75" i="5"/>
  <c r="M15" i="2" s="1"/>
  <c r="I75" i="5"/>
  <c r="I15" i="2" s="1"/>
  <c r="E75" i="5"/>
  <c r="E15" i="2" s="1"/>
  <c r="O74" i="5"/>
  <c r="O16" i="2" s="1"/>
  <c r="K74" i="5"/>
  <c r="K16" i="2" s="1"/>
  <c r="G74" i="5"/>
  <c r="G16" i="2" s="1"/>
  <c r="N76" i="5"/>
  <c r="J76" i="5"/>
  <c r="F76" i="5"/>
  <c r="L75" i="5"/>
  <c r="L15" i="2" s="1"/>
  <c r="H75" i="5"/>
  <c r="H15" i="2" s="1"/>
  <c r="N74" i="5"/>
  <c r="N16" i="2" s="1"/>
  <c r="J74" i="5"/>
  <c r="J16" i="2" s="1"/>
  <c r="F74" i="5"/>
  <c r="F16" i="2" s="1"/>
  <c r="M76" i="5"/>
  <c r="I76" i="5"/>
  <c r="E76" i="5"/>
  <c r="O75" i="5"/>
  <c r="O15" i="2" s="1"/>
  <c r="K75" i="5"/>
  <c r="K15" i="2" s="1"/>
  <c r="G75" i="5"/>
  <c r="G15" i="2" s="1"/>
  <c r="M74" i="5"/>
  <c r="M16" i="2" s="1"/>
  <c r="I74" i="5"/>
  <c r="I16" i="2" s="1"/>
  <c r="E74" i="5"/>
  <c r="E16" i="2" s="1"/>
  <c r="D59" i="5"/>
  <c r="D6" i="2" s="1"/>
  <c r="C59" i="5"/>
  <c r="C6" i="2" s="1"/>
  <c r="B59" i="5"/>
  <c r="B6" i="2" s="1"/>
  <c r="C30" i="5"/>
  <c r="C37" i="5" s="1"/>
  <c r="F29" i="5"/>
  <c r="D30" i="5"/>
  <c r="D37" i="5" s="1"/>
  <c r="F36" i="5"/>
  <c r="F33" i="5"/>
  <c r="E30" i="5"/>
  <c r="E37" i="5" s="1"/>
  <c r="D65" i="5" l="1"/>
  <c r="D72" i="5" s="1"/>
  <c r="D13" i="2" s="1"/>
  <c r="C65" i="5"/>
  <c r="C72" i="5" s="1"/>
  <c r="C78" i="5" s="1"/>
  <c r="C79" i="5" s="1"/>
  <c r="G29" i="5"/>
  <c r="F64" i="5"/>
  <c r="F62" i="5" s="1"/>
  <c r="G33" i="5"/>
  <c r="F68" i="5"/>
  <c r="F66" i="5" s="1"/>
  <c r="G36" i="5"/>
  <c r="F71" i="5"/>
  <c r="F69" i="5" s="1"/>
  <c r="E65" i="5"/>
  <c r="E72" i="5" s="1"/>
  <c r="E13" i="2" s="1"/>
  <c r="F27" i="5"/>
  <c r="F31" i="5"/>
  <c r="C13" i="2" l="1"/>
  <c r="H33" i="5"/>
  <c r="G68" i="5"/>
  <c r="H36" i="5"/>
  <c r="G71" i="5"/>
  <c r="G69" i="5" s="1"/>
  <c r="F65" i="5"/>
  <c r="F72" i="5" s="1"/>
  <c r="F13" i="2" s="1"/>
  <c r="G31" i="5"/>
  <c r="H29" i="5"/>
  <c r="G64" i="5"/>
  <c r="G27" i="5"/>
  <c r="H64" i="5" l="1"/>
  <c r="H62" i="5" s="1"/>
  <c r="I29" i="5"/>
  <c r="H27" i="5"/>
  <c r="I36" i="5"/>
  <c r="H71" i="5"/>
  <c r="H69" i="5" s="1"/>
  <c r="G62" i="5"/>
  <c r="G66" i="5"/>
  <c r="G65" i="5" s="1"/>
  <c r="H68" i="5"/>
  <c r="H66" i="5" s="1"/>
  <c r="H31" i="5"/>
  <c r="I33" i="5"/>
  <c r="G72" i="5" l="1"/>
  <c r="G13" i="2" s="1"/>
  <c r="G18" i="2" s="1"/>
  <c r="H65" i="5"/>
  <c r="H72" i="5" s="1"/>
  <c r="H13" i="2" s="1"/>
  <c r="J36" i="5"/>
  <c r="I71" i="5"/>
  <c r="I69" i="5" s="1"/>
  <c r="I64" i="5"/>
  <c r="I27" i="5"/>
  <c r="J29" i="5"/>
  <c r="I68" i="5"/>
  <c r="I66" i="5" s="1"/>
  <c r="J33" i="5"/>
  <c r="I31" i="5"/>
  <c r="J68" i="5" l="1"/>
  <c r="K33" i="5"/>
  <c r="J31" i="5"/>
  <c r="J64" i="5"/>
  <c r="J62" i="5" s="1"/>
  <c r="J27" i="5"/>
  <c r="K29" i="5"/>
  <c r="K36" i="5"/>
  <c r="J71" i="5"/>
  <c r="J69" i="5" s="1"/>
  <c r="I62" i="5"/>
  <c r="I65" i="5"/>
  <c r="K64" i="5" l="1"/>
  <c r="L29" i="5"/>
  <c r="K27" i="5"/>
  <c r="L36" i="5"/>
  <c r="K71" i="5"/>
  <c r="K69" i="5" s="1"/>
  <c r="K68" i="5"/>
  <c r="K66" i="5" s="1"/>
  <c r="K31" i="5"/>
  <c r="L33" i="5"/>
  <c r="I72" i="5"/>
  <c r="I13" i="2" s="1"/>
  <c r="J66" i="5"/>
  <c r="J65" i="5" s="1"/>
  <c r="J72" i="5" s="1"/>
  <c r="J13" i="2" s="1"/>
  <c r="K65" i="5" l="1"/>
  <c r="L64" i="5"/>
  <c r="L62" i="5" s="1"/>
  <c r="L27" i="5"/>
  <c r="M29" i="5"/>
  <c r="M36" i="5"/>
  <c r="L71" i="5"/>
  <c r="L69" i="5" s="1"/>
  <c r="L68" i="5"/>
  <c r="L31" i="5"/>
  <c r="M33" i="5"/>
  <c r="K62" i="5"/>
  <c r="K72" i="5" l="1"/>
  <c r="K13" i="2" s="1"/>
  <c r="N36" i="5"/>
  <c r="M71" i="5"/>
  <c r="M69" i="5" s="1"/>
  <c r="M64" i="5"/>
  <c r="N29" i="5"/>
  <c r="M27" i="5"/>
  <c r="L66" i="5"/>
  <c r="L65" i="5" s="1"/>
  <c r="L72" i="5" s="1"/>
  <c r="L13" i="2" s="1"/>
  <c r="L18" i="2" s="1"/>
  <c r="L33" i="2" s="1"/>
  <c r="L39" i="2" s="1"/>
  <c r="M68" i="5"/>
  <c r="M66" i="5" s="1"/>
  <c r="N33" i="5"/>
  <c r="M31" i="5"/>
  <c r="M65" i="5" l="1"/>
  <c r="N64" i="5"/>
  <c r="N62" i="5" s="1"/>
  <c r="N27" i="5"/>
  <c r="O29" i="5"/>
  <c r="M62" i="5"/>
  <c r="M72" i="5" s="1"/>
  <c r="M13" i="2" s="1"/>
  <c r="M18" i="2" s="1"/>
  <c r="M33" i="2" s="1"/>
  <c r="M39" i="2" s="1"/>
  <c r="N68" i="5"/>
  <c r="O33" i="5"/>
  <c r="N31" i="5"/>
  <c r="O36" i="5"/>
  <c r="N71" i="5"/>
  <c r="N69" i="5" s="1"/>
  <c r="E23" i="5"/>
  <c r="E58" i="5" s="1"/>
  <c r="E56" i="5" s="1"/>
  <c r="E20" i="5"/>
  <c r="E17" i="5"/>
  <c r="B18" i="5"/>
  <c r="C18" i="5"/>
  <c r="D18" i="5"/>
  <c r="F23" i="5" l="1"/>
  <c r="F21" i="5" s="1"/>
  <c r="O68" i="5"/>
  <c r="O66" i="5" s="1"/>
  <c r="P33" i="5"/>
  <c r="O31" i="5"/>
  <c r="N66" i="5"/>
  <c r="N65" i="5" s="1"/>
  <c r="N72" i="5" s="1"/>
  <c r="N13" i="2" s="1"/>
  <c r="N18" i="2" s="1"/>
  <c r="N33" i="2" s="1"/>
  <c r="N39" i="2" s="1"/>
  <c r="O64" i="5"/>
  <c r="P29" i="5"/>
  <c r="O27" i="5"/>
  <c r="P36" i="5"/>
  <c r="P71" i="5" s="1"/>
  <c r="P69" i="5" s="1"/>
  <c r="O71" i="5"/>
  <c r="O69" i="5" s="1"/>
  <c r="O65" i="5" s="1"/>
  <c r="F17" i="5"/>
  <c r="F15" i="5" s="1"/>
  <c r="E52" i="5"/>
  <c r="E50" i="5" s="1"/>
  <c r="E18" i="5"/>
  <c r="E55" i="5"/>
  <c r="E53" i="5" s="1"/>
  <c r="F20" i="5"/>
  <c r="B21" i="5"/>
  <c r="C21" i="5"/>
  <c r="D21" i="5"/>
  <c r="B15" i="5"/>
  <c r="C15" i="5"/>
  <c r="D15" i="5"/>
  <c r="C6" i="5"/>
  <c r="D77" i="5"/>
  <c r="B77" i="5"/>
  <c r="B65" i="5"/>
  <c r="D42" i="5"/>
  <c r="C42" i="5"/>
  <c r="B42" i="5"/>
  <c r="B30" i="5"/>
  <c r="B37" i="5" s="1"/>
  <c r="E21" i="5"/>
  <c r="E15" i="5"/>
  <c r="G23" i="5" l="1"/>
  <c r="H23" i="5" s="1"/>
  <c r="H58" i="5" s="1"/>
  <c r="H56" i="5" s="1"/>
  <c r="F58" i="5"/>
  <c r="F56" i="5" s="1"/>
  <c r="P27" i="5"/>
  <c r="P64" i="5"/>
  <c r="P62" i="5" s="1"/>
  <c r="O62" i="5"/>
  <c r="O72" i="5" s="1"/>
  <c r="O13" i="2" s="1"/>
  <c r="O18" i="2" s="1"/>
  <c r="O33" i="2" s="1"/>
  <c r="O39" i="2" s="1"/>
  <c r="D10" i="3"/>
  <c r="P31" i="5"/>
  <c r="P68" i="5"/>
  <c r="G21" i="5"/>
  <c r="G58" i="5"/>
  <c r="G56" i="5" s="1"/>
  <c r="G20" i="5"/>
  <c r="F55" i="5"/>
  <c r="F53" i="5" s="1"/>
  <c r="E59" i="5"/>
  <c r="E6" i="2" s="1"/>
  <c r="G17" i="5"/>
  <c r="F52" i="5"/>
  <c r="F50" i="5" s="1"/>
  <c r="D6" i="5"/>
  <c r="C12" i="5"/>
  <c r="C47" i="5" s="1"/>
  <c r="C83" i="5" s="1"/>
  <c r="F18" i="5"/>
  <c r="F24" i="5" s="1"/>
  <c r="D24" i="5"/>
  <c r="D84" i="5" s="1"/>
  <c r="E24" i="5"/>
  <c r="C24" i="5"/>
  <c r="C84" i="5" s="1"/>
  <c r="B24" i="5"/>
  <c r="B84" i="5" s="1"/>
  <c r="B43" i="5"/>
  <c r="D78" i="5"/>
  <c r="D79" i="5" s="1"/>
  <c r="C43" i="5"/>
  <c r="B62" i="5"/>
  <c r="F77" i="5"/>
  <c r="D43" i="5"/>
  <c r="E42" i="5"/>
  <c r="E77" i="5"/>
  <c r="P66" i="5" l="1"/>
  <c r="P65" i="5" s="1"/>
  <c r="P72" i="5" s="1"/>
  <c r="P13" i="2" s="1"/>
  <c r="P18" i="2" s="1"/>
  <c r="P33" i="2" s="1"/>
  <c r="P39" i="2" s="1"/>
  <c r="D14" i="3"/>
  <c r="B72" i="5"/>
  <c r="B13" i="2" s="1"/>
  <c r="F59" i="5"/>
  <c r="F6" i="2" s="1"/>
  <c r="G18" i="5"/>
  <c r="G55" i="5"/>
  <c r="G53" i="5" s="1"/>
  <c r="H20" i="5"/>
  <c r="H17" i="5"/>
  <c r="G52" i="5"/>
  <c r="G15" i="5"/>
  <c r="E6" i="5"/>
  <c r="D12" i="5"/>
  <c r="D47" i="5" s="1"/>
  <c r="D83" i="5" s="1"/>
  <c r="C44" i="5"/>
  <c r="B44" i="5"/>
  <c r="I23" i="5"/>
  <c r="I58" i="5" s="1"/>
  <c r="I56" i="5" s="1"/>
  <c r="H21" i="5"/>
  <c r="D44" i="5"/>
  <c r="D85" i="5"/>
  <c r="D86" i="5" s="1"/>
  <c r="E84" i="5"/>
  <c r="C85" i="5"/>
  <c r="C86" i="5" s="1"/>
  <c r="G77" i="5"/>
  <c r="F34" i="5"/>
  <c r="F30" i="5" s="1"/>
  <c r="F37" i="5" s="1"/>
  <c r="F42" i="5"/>
  <c r="F84" i="5" l="1"/>
  <c r="D6" i="9" s="1"/>
  <c r="G50" i="5"/>
  <c r="G59" i="5" s="1"/>
  <c r="B78" i="5"/>
  <c r="C6" i="9"/>
  <c r="B8" i="8"/>
  <c r="B9" i="8" s="1"/>
  <c r="G24" i="5"/>
  <c r="H18" i="5"/>
  <c r="H55" i="5"/>
  <c r="H53" i="5" s="1"/>
  <c r="I20" i="5"/>
  <c r="I17" i="5"/>
  <c r="H52" i="5"/>
  <c r="H50" i="5" s="1"/>
  <c r="H15" i="5"/>
  <c r="F6" i="5"/>
  <c r="E12" i="5"/>
  <c r="E47" i="5" s="1"/>
  <c r="E83" i="5" s="1"/>
  <c r="J23" i="5"/>
  <c r="J58" i="5" s="1"/>
  <c r="J56" i="5" s="1"/>
  <c r="I21" i="5"/>
  <c r="E43" i="5"/>
  <c r="E44" i="5" s="1"/>
  <c r="G34" i="5"/>
  <c r="G30" i="5" s="1"/>
  <c r="G37" i="5" s="1"/>
  <c r="G42" i="5"/>
  <c r="H77" i="5"/>
  <c r="C8" i="8" l="1"/>
  <c r="C9" i="8" s="1"/>
  <c r="H24" i="5"/>
  <c r="G84" i="5"/>
  <c r="G6" i="2"/>
  <c r="B79" i="5"/>
  <c r="B85" i="5"/>
  <c r="B86" i="5" s="1"/>
  <c r="D7" i="9"/>
  <c r="D18" i="9"/>
  <c r="C7" i="9"/>
  <c r="C18" i="9"/>
  <c r="H59" i="5"/>
  <c r="H6" i="2" s="1"/>
  <c r="I18" i="5"/>
  <c r="I55" i="5"/>
  <c r="I53" i="5" s="1"/>
  <c r="J20" i="5"/>
  <c r="J17" i="5"/>
  <c r="I52" i="5"/>
  <c r="I50" i="5" s="1"/>
  <c r="I15" i="5"/>
  <c r="G6" i="5"/>
  <c r="F12" i="5"/>
  <c r="F47" i="5" s="1"/>
  <c r="F83" i="5" s="1"/>
  <c r="K23" i="5"/>
  <c r="K58" i="5" s="1"/>
  <c r="K56" i="5" s="1"/>
  <c r="J21" i="5"/>
  <c r="F43" i="5"/>
  <c r="F44" i="5" s="1"/>
  <c r="E78" i="5"/>
  <c r="E85" i="5" s="1"/>
  <c r="I77" i="5"/>
  <c r="H34" i="5"/>
  <c r="H30" i="5" s="1"/>
  <c r="H37" i="5" s="1"/>
  <c r="H42" i="5"/>
  <c r="D19" i="9" l="1"/>
  <c r="E86" i="5"/>
  <c r="C8" i="9"/>
  <c r="B14" i="8"/>
  <c r="H84" i="5"/>
  <c r="E6" i="9"/>
  <c r="G7" i="2"/>
  <c r="D8" i="8"/>
  <c r="D9" i="8" s="1"/>
  <c r="C19" i="9"/>
  <c r="I59" i="5"/>
  <c r="I6" i="2" s="1"/>
  <c r="I24" i="5"/>
  <c r="J18" i="5"/>
  <c r="J55" i="5"/>
  <c r="J53" i="5" s="1"/>
  <c r="K20" i="5"/>
  <c r="K17" i="5"/>
  <c r="J52" i="5"/>
  <c r="J15" i="5"/>
  <c r="H6" i="5"/>
  <c r="G12" i="5"/>
  <c r="G47" i="5" s="1"/>
  <c r="G83" i="5" s="1"/>
  <c r="L23" i="5"/>
  <c r="L58" i="5" s="1"/>
  <c r="L56" i="5" s="1"/>
  <c r="K21" i="5"/>
  <c r="F78" i="5"/>
  <c r="F85" i="5" s="1"/>
  <c r="G43" i="5"/>
  <c r="G44" i="5" s="1"/>
  <c r="E79" i="5"/>
  <c r="I42" i="5"/>
  <c r="I34" i="5"/>
  <c r="I30" i="5" s="1"/>
  <c r="I37" i="5" s="1"/>
  <c r="J77" i="5"/>
  <c r="F6" i="9" l="1"/>
  <c r="H7" i="2"/>
  <c r="E8" i="8"/>
  <c r="E9" i="8" s="1"/>
  <c r="C20" i="9"/>
  <c r="C24" i="9" s="1"/>
  <c r="C25" i="9" s="1"/>
  <c r="E7" i="9"/>
  <c r="E18" i="9"/>
  <c r="F86" i="5"/>
  <c r="D8" i="9"/>
  <c r="C14" i="8"/>
  <c r="I84" i="5"/>
  <c r="J24" i="5"/>
  <c r="J50" i="5"/>
  <c r="J59" i="5" s="1"/>
  <c r="K18" i="5"/>
  <c r="K55" i="5"/>
  <c r="K53" i="5" s="1"/>
  <c r="L20" i="5"/>
  <c r="L17" i="5"/>
  <c r="K52" i="5"/>
  <c r="K50" i="5" s="1"/>
  <c r="K15" i="5"/>
  <c r="I6" i="5"/>
  <c r="H12" i="5"/>
  <c r="H47" i="5" s="1"/>
  <c r="H83" i="5" s="1"/>
  <c r="M23" i="5"/>
  <c r="M58" i="5" s="1"/>
  <c r="M56" i="5" s="1"/>
  <c r="L21" i="5"/>
  <c r="F79" i="5"/>
  <c r="H43" i="5"/>
  <c r="H44" i="5" s="1"/>
  <c r="J42" i="5"/>
  <c r="J34" i="5"/>
  <c r="J30" i="5" s="1"/>
  <c r="J37" i="5" s="1"/>
  <c r="K77" i="5"/>
  <c r="K59" i="5" l="1"/>
  <c r="K6" i="2" s="1"/>
  <c r="K24" i="5"/>
  <c r="J84" i="5"/>
  <c r="J6" i="2"/>
  <c r="E19" i="9"/>
  <c r="G6" i="9"/>
  <c r="I7" i="2"/>
  <c r="F8" i="8"/>
  <c r="F9" i="8" s="1"/>
  <c r="D20" i="9"/>
  <c r="D24" i="9" s="1"/>
  <c r="D25" i="9" s="1"/>
  <c r="F7" i="9"/>
  <c r="F18" i="9"/>
  <c r="L18" i="5"/>
  <c r="L55" i="5"/>
  <c r="L53" i="5" s="1"/>
  <c r="M20" i="5"/>
  <c r="M17" i="5"/>
  <c r="L52" i="5"/>
  <c r="L15" i="5"/>
  <c r="J6" i="5"/>
  <c r="I12" i="5"/>
  <c r="I47" i="5" s="1"/>
  <c r="I83" i="5" s="1"/>
  <c r="N23" i="5"/>
  <c r="N58" i="5" s="1"/>
  <c r="N56" i="5" s="1"/>
  <c r="M21" i="5"/>
  <c r="I43" i="5"/>
  <c r="I44" i="5" s="1"/>
  <c r="L77" i="5"/>
  <c r="K34" i="5"/>
  <c r="K30" i="5" s="1"/>
  <c r="K37" i="5" s="1"/>
  <c r="K42" i="5"/>
  <c r="F19" i="9" l="1"/>
  <c r="G7" i="9"/>
  <c r="G18" i="9"/>
  <c r="L50" i="5"/>
  <c r="L59" i="5" s="1"/>
  <c r="H6" i="9"/>
  <c r="J7" i="2"/>
  <c r="G8" i="8"/>
  <c r="G9" i="8" s="1"/>
  <c r="L24" i="5"/>
  <c r="M18" i="5"/>
  <c r="M55" i="5"/>
  <c r="M53" i="5" s="1"/>
  <c r="N20" i="5"/>
  <c r="N17" i="5"/>
  <c r="M52" i="5"/>
  <c r="M50" i="5" s="1"/>
  <c r="M15" i="5"/>
  <c r="K6" i="5"/>
  <c r="J12" i="5"/>
  <c r="J47" i="5" s="1"/>
  <c r="J83" i="5" s="1"/>
  <c r="O23" i="5"/>
  <c r="O58" i="5" s="1"/>
  <c r="O56" i="5" s="1"/>
  <c r="N21" i="5"/>
  <c r="J43" i="5"/>
  <c r="J44" i="5" s="1"/>
  <c r="L34" i="5"/>
  <c r="L30" i="5" s="1"/>
  <c r="L37" i="5" s="1"/>
  <c r="M77" i="5"/>
  <c r="L42" i="5"/>
  <c r="K84" i="5"/>
  <c r="L6" i="2" l="1"/>
  <c r="L10" i="2" s="1"/>
  <c r="L84" i="5"/>
  <c r="I6" i="9"/>
  <c r="K7" i="2"/>
  <c r="H8" i="8"/>
  <c r="H9" i="8" s="1"/>
  <c r="G19" i="9"/>
  <c r="M24" i="5"/>
  <c r="H18" i="9"/>
  <c r="H7" i="9"/>
  <c r="M59" i="5"/>
  <c r="M6" i="2" s="1"/>
  <c r="M10" i="2" s="1"/>
  <c r="O17" i="5"/>
  <c r="N52" i="5"/>
  <c r="N15" i="5"/>
  <c r="N18" i="5"/>
  <c r="N55" i="5"/>
  <c r="N53" i="5" s="1"/>
  <c r="O20" i="5"/>
  <c r="L6" i="5"/>
  <c r="K12" i="5"/>
  <c r="K47" i="5" s="1"/>
  <c r="K83" i="5" s="1"/>
  <c r="K43" i="5"/>
  <c r="K44" i="5" s="1"/>
  <c r="P23" i="5"/>
  <c r="O21" i="5"/>
  <c r="M34" i="5"/>
  <c r="M30" i="5" s="1"/>
  <c r="M37" i="5" s="1"/>
  <c r="M42" i="5"/>
  <c r="N77" i="5"/>
  <c r="N24" i="5" l="1"/>
  <c r="N50" i="5"/>
  <c r="L19" i="2"/>
  <c r="L44" i="2" s="1"/>
  <c r="L27" i="2"/>
  <c r="L31" i="2" s="1"/>
  <c r="L40" i="2" s="1"/>
  <c r="H19" i="9"/>
  <c r="I7" i="9"/>
  <c r="I18" i="9"/>
  <c r="M27" i="2"/>
  <c r="M31" i="2" s="1"/>
  <c r="M40" i="2" s="1"/>
  <c r="M19" i="2"/>
  <c r="M44" i="2" s="1"/>
  <c r="J6" i="9"/>
  <c r="L7" i="2"/>
  <c r="I8" i="8"/>
  <c r="I9" i="8" s="1"/>
  <c r="N59" i="5"/>
  <c r="N6" i="2" s="1"/>
  <c r="N10" i="2" s="1"/>
  <c r="P21" i="5"/>
  <c r="P58" i="5"/>
  <c r="P56" i="5" s="1"/>
  <c r="P17" i="5"/>
  <c r="O52" i="5"/>
  <c r="O50" i="5" s="1"/>
  <c r="O15" i="5"/>
  <c r="O18" i="5"/>
  <c r="O55" i="5"/>
  <c r="O53" i="5" s="1"/>
  <c r="P20" i="5"/>
  <c r="M6" i="5"/>
  <c r="L12" i="5"/>
  <c r="L47" i="5" s="1"/>
  <c r="L83" i="5" s="1"/>
  <c r="L43" i="5"/>
  <c r="L44" i="5" s="1"/>
  <c r="O77" i="5"/>
  <c r="P77" i="5"/>
  <c r="N42" i="5"/>
  <c r="N34" i="5"/>
  <c r="N30" i="5" s="1"/>
  <c r="N37" i="5" s="1"/>
  <c r="M84" i="5"/>
  <c r="N84" i="5" l="1"/>
  <c r="J7" i="9"/>
  <c r="J18" i="9"/>
  <c r="N27" i="2"/>
  <c r="N31" i="2" s="1"/>
  <c r="N40" i="2" s="1"/>
  <c r="N19" i="2"/>
  <c r="N44" i="2" s="1"/>
  <c r="K6" i="9"/>
  <c r="M7" i="2"/>
  <c r="J8" i="8"/>
  <c r="J9" i="8" s="1"/>
  <c r="I19" i="9"/>
  <c r="O24" i="5"/>
  <c r="P52" i="5"/>
  <c r="P15" i="5"/>
  <c r="P18" i="5"/>
  <c r="P55" i="5"/>
  <c r="P53" i="5" s="1"/>
  <c r="O59" i="5"/>
  <c r="N6" i="5"/>
  <c r="M12" i="5"/>
  <c r="M47" i="5" s="1"/>
  <c r="M83" i="5" s="1"/>
  <c r="M43" i="5"/>
  <c r="M44" i="5" s="1"/>
  <c r="O34" i="5"/>
  <c r="O30" i="5" s="1"/>
  <c r="O37" i="5" s="1"/>
  <c r="P42" i="5"/>
  <c r="O42" i="5"/>
  <c r="K18" i="9" l="1"/>
  <c r="K7" i="9"/>
  <c r="L6" i="9"/>
  <c r="N7" i="2"/>
  <c r="K8" i="8"/>
  <c r="K9" i="8" s="1"/>
  <c r="P50" i="5"/>
  <c r="P59" i="5" s="1"/>
  <c r="D5" i="3"/>
  <c r="J19" i="9"/>
  <c r="O84" i="5"/>
  <c r="O6" i="2"/>
  <c r="O10" i="2" s="1"/>
  <c r="P24" i="5"/>
  <c r="O6" i="5"/>
  <c r="N12" i="5"/>
  <c r="N47" i="5" s="1"/>
  <c r="N83" i="5" s="1"/>
  <c r="N43" i="5"/>
  <c r="N44" i="5" s="1"/>
  <c r="P34" i="5"/>
  <c r="P30" i="5" s="1"/>
  <c r="P37" i="5" s="1"/>
  <c r="P84" i="5" l="1"/>
  <c r="P6" i="2"/>
  <c r="P10" i="2" s="1"/>
  <c r="L7" i="9"/>
  <c r="L18" i="9"/>
  <c r="O27" i="2"/>
  <c r="O31" i="2" s="1"/>
  <c r="O40" i="2" s="1"/>
  <c r="O19" i="2"/>
  <c r="O44" i="2" s="1"/>
  <c r="M6" i="9"/>
  <c r="O7" i="2"/>
  <c r="L8" i="8"/>
  <c r="L9" i="8" s="1"/>
  <c r="K19" i="9"/>
  <c r="P6" i="5"/>
  <c r="P12" i="5" s="1"/>
  <c r="P47" i="5" s="1"/>
  <c r="P83" i="5" s="1"/>
  <c r="O12" i="5"/>
  <c r="O47" i="5" s="1"/>
  <c r="O83" i="5" s="1"/>
  <c r="O43" i="5"/>
  <c r="O44" i="5" s="1"/>
  <c r="P43" i="5"/>
  <c r="P44" i="5" s="1"/>
  <c r="L19" i="9" l="1"/>
  <c r="M7" i="9"/>
  <c r="M18" i="9"/>
  <c r="P19" i="2"/>
  <c r="P44" i="2" s="1"/>
  <c r="P27" i="2"/>
  <c r="P31" i="2" s="1"/>
  <c r="P40" i="2" s="1"/>
  <c r="N6" i="9"/>
  <c r="P7" i="2"/>
  <c r="M8" i="8"/>
  <c r="M9" i="8" s="1"/>
  <c r="G78" i="5"/>
  <c r="G85" i="5" s="1"/>
  <c r="G86" i="5" l="1"/>
  <c r="E8" i="9"/>
  <c r="G14" i="2"/>
  <c r="D14" i="8"/>
  <c r="D15" i="8" s="1"/>
  <c r="D16" i="8" s="1"/>
  <c r="M19" i="9"/>
  <c r="N7" i="9"/>
  <c r="N18" i="9"/>
  <c r="H78" i="5"/>
  <c r="H79" i="5" s="1"/>
  <c r="G79" i="5"/>
  <c r="E10" i="9" l="1"/>
  <c r="E11" i="9" s="1"/>
  <c r="E20" i="9"/>
  <c r="E24" i="9" s="1"/>
  <c r="E25" i="9" s="1"/>
  <c r="N19" i="9"/>
  <c r="H85" i="5"/>
  <c r="I78" i="5"/>
  <c r="H86" i="5" l="1"/>
  <c r="F8" i="9"/>
  <c r="H14" i="2"/>
  <c r="E14" i="8"/>
  <c r="E15" i="8" s="1"/>
  <c r="E16" i="8" s="1"/>
  <c r="J78" i="5"/>
  <c r="J85" i="5" s="1"/>
  <c r="I85" i="5"/>
  <c r="I79" i="5"/>
  <c r="J86" i="5" l="1"/>
  <c r="H8" i="9"/>
  <c r="J14" i="2"/>
  <c r="G14" i="8"/>
  <c r="G15" i="8" s="1"/>
  <c r="G16" i="8" s="1"/>
  <c r="F10" i="9"/>
  <c r="F11" i="9" s="1"/>
  <c r="F20" i="9"/>
  <c r="F24" i="9" s="1"/>
  <c r="F25" i="9" s="1"/>
  <c r="I86" i="5"/>
  <c r="G8" i="9"/>
  <c r="I14" i="2"/>
  <c r="F14" i="8"/>
  <c r="F15" i="8" s="1"/>
  <c r="F16" i="8" s="1"/>
  <c r="J79" i="5"/>
  <c r="K78" i="5"/>
  <c r="K79" i="5" s="1"/>
  <c r="G10" i="9" l="1"/>
  <c r="G11" i="9" s="1"/>
  <c r="G20" i="9"/>
  <c r="G24" i="9" s="1"/>
  <c r="G25" i="9" s="1"/>
  <c r="H10" i="9"/>
  <c r="H11" i="9" s="1"/>
  <c r="H20" i="9"/>
  <c r="H24" i="9" s="1"/>
  <c r="H25" i="9" s="1"/>
  <c r="K85" i="5"/>
  <c r="L78" i="5"/>
  <c r="K86" i="5" l="1"/>
  <c r="I8" i="9"/>
  <c r="K14" i="2"/>
  <c r="H14" i="8"/>
  <c r="H15" i="8" s="1"/>
  <c r="H16" i="8" s="1"/>
  <c r="L85" i="5"/>
  <c r="L79" i="5"/>
  <c r="M78" i="5"/>
  <c r="L86" i="5" l="1"/>
  <c r="J8" i="9"/>
  <c r="L14" i="2"/>
  <c r="I14" i="8"/>
  <c r="I15" i="8" s="1"/>
  <c r="I16" i="8" s="1"/>
  <c r="I10" i="9"/>
  <c r="I11" i="9" s="1"/>
  <c r="I20" i="9"/>
  <c r="I24" i="9" s="1"/>
  <c r="I25" i="9" s="1"/>
  <c r="M85" i="5"/>
  <c r="M79" i="5"/>
  <c r="N78" i="5"/>
  <c r="M86" i="5" l="1"/>
  <c r="K8" i="9"/>
  <c r="M14" i="2"/>
  <c r="J14" i="8"/>
  <c r="J15" i="8" s="1"/>
  <c r="J16" i="8" s="1"/>
  <c r="J10" i="9"/>
  <c r="J11" i="9" s="1"/>
  <c r="J20" i="9"/>
  <c r="J24" i="9" s="1"/>
  <c r="J25" i="9" s="1"/>
  <c r="N85" i="5"/>
  <c r="N79" i="5"/>
  <c r="O78" i="5"/>
  <c r="P78" i="5"/>
  <c r="N86" i="5" l="1"/>
  <c r="L8" i="9"/>
  <c r="N14" i="2"/>
  <c r="K14" i="8"/>
  <c r="K15" i="8" s="1"/>
  <c r="K16" i="8" s="1"/>
  <c r="K10" i="9"/>
  <c r="K11" i="9" s="1"/>
  <c r="K20" i="9"/>
  <c r="K24" i="9" s="1"/>
  <c r="K25" i="9" s="1"/>
  <c r="P85" i="5"/>
  <c r="P79" i="5"/>
  <c r="O85" i="5"/>
  <c r="O79" i="5"/>
  <c r="P86" i="5" l="1"/>
  <c r="N8" i="9"/>
  <c r="P14" i="2"/>
  <c r="M14" i="8"/>
  <c r="M15" i="8" s="1"/>
  <c r="M16" i="8" s="1"/>
  <c r="L10" i="9"/>
  <c r="L11" i="9" s="1"/>
  <c r="L20" i="9"/>
  <c r="L24" i="9" s="1"/>
  <c r="L25" i="9" s="1"/>
  <c r="O86" i="5"/>
  <c r="M8" i="9"/>
  <c r="O14" i="2"/>
  <c r="L14" i="8"/>
  <c r="L15" i="8" s="1"/>
  <c r="L16" i="8" s="1"/>
  <c r="B43" i="2"/>
  <c r="N10" i="9" l="1"/>
  <c r="N11" i="9" s="1"/>
  <c r="N20" i="9"/>
  <c r="N24" i="9" s="1"/>
  <c r="N25" i="9" s="1"/>
  <c r="M10" i="9"/>
  <c r="M11" i="9" s="1"/>
  <c r="M20" i="9"/>
  <c r="M24" i="9" s="1"/>
  <c r="M25" i="9" s="1"/>
  <c r="D15" i="3"/>
  <c r="C15" i="3"/>
  <c r="I13" i="3"/>
  <c r="I12" i="3"/>
  <c r="I11" i="3"/>
  <c r="D11" i="3"/>
  <c r="C11" i="3"/>
  <c r="I10" i="3"/>
  <c r="D7" i="3"/>
  <c r="C7" i="3"/>
  <c r="D6" i="3"/>
  <c r="C6" i="3"/>
  <c r="F25" i="2"/>
  <c r="E25" i="2"/>
  <c r="F24" i="2"/>
  <c r="E24" i="2"/>
  <c r="B21" i="2"/>
  <c r="D15" i="1"/>
  <c r="D14" i="1"/>
  <c r="D12" i="1"/>
  <c r="I20" i="3" s="1"/>
  <c r="D6" i="1"/>
  <c r="D7" i="1"/>
  <c r="D5" i="1"/>
  <c r="B8" i="1"/>
  <c r="C8" i="1"/>
  <c r="G23" i="2"/>
  <c r="H23" i="2"/>
  <c r="I23" i="2"/>
  <c r="J23" i="2"/>
  <c r="K23" i="2"/>
  <c r="C45" i="2"/>
  <c r="D45" i="2"/>
  <c r="E45" i="2"/>
  <c r="F45" i="2"/>
  <c r="G45" i="2"/>
  <c r="H45" i="2"/>
  <c r="I45" i="2"/>
  <c r="J45" i="2"/>
  <c r="K45" i="2"/>
  <c r="B45" i="2"/>
  <c r="C18" i="2"/>
  <c r="D18" i="2"/>
  <c r="E18" i="2"/>
  <c r="E33" i="2" s="1"/>
  <c r="F18" i="2"/>
  <c r="F33" i="2" s="1"/>
  <c r="G33" i="2"/>
  <c r="G39" i="2" s="1"/>
  <c r="H18" i="2"/>
  <c r="H33" i="2" s="1"/>
  <c r="H39" i="2" s="1"/>
  <c r="I18" i="2"/>
  <c r="I33" i="2" s="1"/>
  <c r="I39" i="2" s="1"/>
  <c r="J18" i="2"/>
  <c r="J33" i="2" s="1"/>
  <c r="J39" i="2" s="1"/>
  <c r="K18" i="2"/>
  <c r="K33" i="2" s="1"/>
  <c r="K39" i="2" s="1"/>
  <c r="B18" i="2"/>
  <c r="C10" i="2"/>
  <c r="D10" i="2"/>
  <c r="E10" i="2"/>
  <c r="E27" i="2" s="1"/>
  <c r="F10" i="2"/>
  <c r="F27" i="2" s="1"/>
  <c r="G10" i="2"/>
  <c r="G27" i="2" s="1"/>
  <c r="H10" i="2"/>
  <c r="I10" i="2"/>
  <c r="I27" i="2" s="1"/>
  <c r="J10" i="2"/>
  <c r="K10" i="2"/>
  <c r="K27" i="2" s="1"/>
  <c r="B10" i="2"/>
  <c r="C4" i="2"/>
  <c r="C13" i="1"/>
  <c r="C16" i="1" s="1"/>
  <c r="B13" i="1"/>
  <c r="B16" i="1" s="1"/>
  <c r="C11" i="1"/>
  <c r="C19" i="2" l="1"/>
  <c r="C44" i="2" s="1"/>
  <c r="G31" i="2"/>
  <c r="J19" i="2"/>
  <c r="J44" i="2" s="1"/>
  <c r="J46" i="2" s="1"/>
  <c r="I4" i="3"/>
  <c r="D19" i="2"/>
  <c r="D44" i="2" s="1"/>
  <c r="D46" i="2" s="1"/>
  <c r="I31" i="2"/>
  <c r="I40" i="2" s="1"/>
  <c r="K31" i="2"/>
  <c r="K40" i="2" s="1"/>
  <c r="B27" i="9"/>
  <c r="C27" i="9" s="1"/>
  <c r="B28" i="9"/>
  <c r="C28" i="9" s="1"/>
  <c r="G40" i="2"/>
  <c r="E34" i="2"/>
  <c r="E39" i="2" s="1"/>
  <c r="B11" i="8"/>
  <c r="F34" i="2"/>
  <c r="F39" i="2" s="1"/>
  <c r="C11" i="8"/>
  <c r="C46" i="2"/>
  <c r="E19" i="2"/>
  <c r="E44" i="2" s="1"/>
  <c r="E46" i="2" s="1"/>
  <c r="J27" i="2"/>
  <c r="J31" i="2" s="1"/>
  <c r="J40" i="2" s="1"/>
  <c r="H19" i="2"/>
  <c r="H44" i="2" s="1"/>
  <c r="H46" i="2" s="1"/>
  <c r="F19" i="2"/>
  <c r="F44" i="2" s="1"/>
  <c r="F46" i="2" s="1"/>
  <c r="K19" i="2"/>
  <c r="K44" i="2" s="1"/>
  <c r="K46" i="2" s="1"/>
  <c r="B19" i="2"/>
  <c r="B44" i="2" s="1"/>
  <c r="B46" i="2" s="1"/>
  <c r="G19" i="2"/>
  <c r="G44" i="2" s="1"/>
  <c r="G46" i="2" s="1"/>
  <c r="I19" i="2"/>
  <c r="I44" i="2" s="1"/>
  <c r="I46" i="2" s="1"/>
  <c r="H27" i="2"/>
  <c r="H31" i="2" s="1"/>
  <c r="H40" i="2" s="1"/>
  <c r="I5" i="3"/>
  <c r="I18" i="3"/>
  <c r="I21" i="3" s="1"/>
  <c r="I14" i="3"/>
  <c r="E23" i="2"/>
  <c r="E31" i="2" s="1"/>
  <c r="D13" i="1"/>
  <c r="D16" i="1" s="1"/>
  <c r="E12" i="1" s="1"/>
  <c r="D8" i="1"/>
  <c r="F23" i="2"/>
  <c r="F31" i="2" s="1"/>
  <c r="D4" i="2"/>
  <c r="D43" i="2" s="1"/>
  <c r="C43" i="2"/>
  <c r="C21" i="2"/>
  <c r="E4" i="2" l="1"/>
  <c r="E43" i="2" s="1"/>
  <c r="B47" i="2"/>
  <c r="C15" i="8"/>
  <c r="C16" i="8" s="1"/>
  <c r="D9" i="9"/>
  <c r="D10" i="9" s="1"/>
  <c r="D11" i="9" s="1"/>
  <c r="B15" i="8"/>
  <c r="B16" i="8" s="1"/>
  <c r="B17" i="8" s="1"/>
  <c r="C9" i="9"/>
  <c r="C10" i="9" s="1"/>
  <c r="C11" i="9" s="1"/>
  <c r="F40" i="2"/>
  <c r="E13" i="1"/>
  <c r="I6" i="3"/>
  <c r="E40" i="2"/>
  <c r="E41" i="2" s="1"/>
  <c r="D21" i="2"/>
  <c r="E21" i="2" l="1"/>
  <c r="F4" i="2"/>
  <c r="F43" i="2" s="1"/>
  <c r="B14" i="9"/>
  <c r="C14" i="9" s="1"/>
  <c r="B13" i="9"/>
  <c r="C13" i="9" s="1"/>
  <c r="C17" i="8"/>
  <c r="D17" i="8" s="1"/>
  <c r="E17" i="8" s="1"/>
  <c r="F17" i="8" s="1"/>
  <c r="G17" i="8" s="1"/>
  <c r="H17" i="8" s="1"/>
  <c r="I17" i="8" s="1"/>
  <c r="J17" i="8" s="1"/>
  <c r="K17" i="8" s="1"/>
  <c r="L17" i="8" s="1"/>
  <c r="M17" i="8" s="1"/>
  <c r="F41" i="2"/>
  <c r="G41" i="2" s="1"/>
  <c r="H41" i="2" s="1"/>
  <c r="I41" i="2" s="1"/>
  <c r="J41" i="2" s="1"/>
  <c r="K41" i="2" s="1"/>
  <c r="L41" i="2" s="1"/>
  <c r="M41" i="2" s="1"/>
  <c r="N41" i="2" s="1"/>
  <c r="O41" i="2" s="1"/>
  <c r="P41" i="2" s="1"/>
  <c r="F21" i="2"/>
  <c r="G4" i="2"/>
  <c r="G43" i="2" s="1"/>
  <c r="H4" i="2" l="1"/>
  <c r="H43" i="2" s="1"/>
  <c r="G21" i="2"/>
  <c r="I4" i="2" l="1"/>
  <c r="I43" i="2" s="1"/>
  <c r="H21" i="2"/>
  <c r="I21" i="2" l="1"/>
  <c r="J4" i="2"/>
  <c r="J43" i="2" s="1"/>
  <c r="J21" i="2" l="1"/>
  <c r="K4" i="2"/>
  <c r="L4" i="2" s="1"/>
  <c r="M4" i="2" l="1"/>
  <c r="L21" i="2"/>
  <c r="L43" i="2"/>
  <c r="K21" i="2"/>
  <c r="K43" i="2"/>
  <c r="M21" i="2" l="1"/>
  <c r="M43" i="2"/>
  <c r="N4" i="2"/>
  <c r="N43" i="2" l="1"/>
  <c r="O4" i="2"/>
  <c r="N21" i="2"/>
  <c r="O21" i="2" l="1"/>
  <c r="O43" i="2"/>
  <c r="P4" i="2"/>
  <c r="P21" i="2" l="1"/>
  <c r="P4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41" authorId="0" shapeId="0" xr:uid="{00000000-0006-0000-0600-000001000000}">
      <text>
        <r>
          <rPr>
            <sz val="9"/>
            <color indexed="81"/>
            <rFont val="Tahoma"/>
            <family val="2"/>
            <charset val="186"/>
          </rPr>
          <t xml:space="preserve">vaba käibekapital (käibevara miinus lühiajalised kohustused) aasta lõpu seisuga
</t>
        </r>
      </text>
    </comment>
  </commentList>
</comments>
</file>

<file path=xl/sharedStrings.xml><?xml version="1.0" encoding="utf-8"?>
<sst xmlns="http://schemas.openxmlformats.org/spreadsheetml/2006/main" count="299" uniqueCount="223">
  <si>
    <t>Kokku</t>
  </si>
  <si>
    <t>Projekti kogumaksumus</t>
  </si>
  <si>
    <t>FINANTSEERIMISALLIKAD</t>
  </si>
  <si>
    <t xml:space="preserve">Struktuurifondide toetus </t>
  </si>
  <si>
    <t>Omafinantseering</t>
  </si>
  <si>
    <t>sh laen</t>
  </si>
  <si>
    <t>sh omavahendid</t>
  </si>
  <si>
    <t>Finantseerimise allikad</t>
  </si>
  <si>
    <t>TEGEVUSRAHAVOOD</t>
  </si>
  <si>
    <t>Toodangu müügitulu</t>
  </si>
  <si>
    <t>Vahenduskaubad ja teenused</t>
  </si>
  <si>
    <t>Muu äritulu</t>
  </si>
  <si>
    <t>Kaubad, toore, materjal ja teenused</t>
  </si>
  <si>
    <t>Mitmesugused tegevuskulud</t>
  </si>
  <si>
    <t>Tööjõukulud</t>
  </si>
  <si>
    <t>Muud ärikulud</t>
  </si>
  <si>
    <t>RAHAVOOD JA JÄTKUSUUTLIKKUS</t>
  </si>
  <si>
    <t>Laekumised</t>
  </si>
  <si>
    <t>Kokku finantseerimine</t>
  </si>
  <si>
    <t xml:space="preserve">   sh. toetus</t>
  </si>
  <si>
    <t xml:space="preserve">   sh. projektiga seotud laenu võtmine</t>
  </si>
  <si>
    <t xml:space="preserve">   sh. muude võlakohustuste võtmine</t>
  </si>
  <si>
    <t>Müügitulud (tegevusrahavoogude tulu)</t>
  </si>
  <si>
    <t>Antud laenude tagasimaksed</t>
  </si>
  <si>
    <t>Intressitulud</t>
  </si>
  <si>
    <t>Kokku raha laekumised</t>
  </si>
  <si>
    <t>Väljaminekud</t>
  </si>
  <si>
    <t>Tegevuskulud (tegevusrahavoogude kulu)</t>
  </si>
  <si>
    <t>Projekti investeering</t>
  </si>
  <si>
    <t>Projektiväline investeering</t>
  </si>
  <si>
    <t>Laenude tagasimaksed (olemasolev+ projektiga lisanduv)</t>
  </si>
  <si>
    <t>Intressikulud (olemasolev +projektiga lisanduv)</t>
  </si>
  <si>
    <t>Kokku väljaminekud</t>
  </si>
  <si>
    <t>Kokku rahavoog</t>
  </si>
  <si>
    <t>Kumulatiivne rahavoog</t>
  </si>
  <si>
    <t>Laenuteeninduse võimekus</t>
  </si>
  <si>
    <t>EBITDA</t>
  </si>
  <si>
    <t>Võlateeninduskulud</t>
  </si>
  <si>
    <t>Laenu teenindamise kattekordaja (DSCR)</t>
  </si>
  <si>
    <t xml:space="preserve"> </t>
  </si>
  <si>
    <t>Tegevustulud kokku</t>
  </si>
  <si>
    <t>Tegevuskulud kokku</t>
  </si>
  <si>
    <t>Tegevusrahavoog kokku (EBITDA)</t>
  </si>
  <si>
    <t>Abikõlblik kulu</t>
  </si>
  <si>
    <t>Osakaal</t>
  </si>
  <si>
    <t>Elluviimise periood</t>
  </si>
  <si>
    <t>PROJEKTI EELARVE JA AJAKAVA</t>
  </si>
  <si>
    <t>Mitteabikõlblik kulu</t>
  </si>
  <si>
    <t>Muud laekumised</t>
  </si>
  <si>
    <t>Muud väljaminekud</t>
  </si>
  <si>
    <t>Minimaalne DSCR prognoosi perioodi jooksul</t>
  </si>
  <si>
    <t>Tegevustulud (rahalised)</t>
  </si>
  <si>
    <t>Tegevuskulud (rahalised)</t>
  </si>
  <si>
    <t>baas-stsenaarium (BS)*</t>
  </si>
  <si>
    <t>projekti stsenaarium (PS)**</t>
  </si>
  <si>
    <t>Vastavuskriteerium 1: RESSURSITOOTLIKKUSE KASV</t>
  </si>
  <si>
    <t>keskmine toodangumaht</t>
  </si>
  <si>
    <t>t/a</t>
  </si>
  <si>
    <t xml:space="preserve">baastsenaariumi ressursitootlikkus </t>
  </si>
  <si>
    <t>EUR/EUR</t>
  </si>
  <si>
    <t>keskmine müügihind tooteühiku kohta</t>
  </si>
  <si>
    <t xml:space="preserve">projekti stsenaariumi ressursitootlikkus </t>
  </si>
  <si>
    <t>müügitulu</t>
  </si>
  <si>
    <t>EUR/a</t>
  </si>
  <si>
    <t>arvutuslik</t>
  </si>
  <si>
    <t>Ressursitootlikkuse kasv</t>
  </si>
  <si>
    <t>ressursi 1 keskmine kasutus</t>
  </si>
  <si>
    <t>Valikukriteerium 1: RESSURSIKASUTUSE PARANEMINE (50% koondhindest)</t>
  </si>
  <si>
    <t xml:space="preserve">ressursi 1 keskmine ühikmaksumus </t>
  </si>
  <si>
    <t xml:space="preserve">a - baastsenaariumi ressursikasutus </t>
  </si>
  <si>
    <t>EUR</t>
  </si>
  <si>
    <t>ressursi 1 kogukulu enne</t>
  </si>
  <si>
    <t>b- projekti stsenaariumi ressursikasutus</t>
  </si>
  <si>
    <t>c - baasstsenaariumi toodangumaht</t>
  </si>
  <si>
    <t xml:space="preserve">ressursi 2 keskmine kasutus </t>
  </si>
  <si>
    <t>MWh</t>
  </si>
  <si>
    <t>d - projekti stsenaariumi toodangumaht</t>
  </si>
  <si>
    <t>ressursi 2 keskmine ühikmaksumus</t>
  </si>
  <si>
    <t>EUR/MWh</t>
  </si>
  <si>
    <t>Ressursikasutuse paranemine</t>
  </si>
  <si>
    <t>ressursi 2 kogukulu enne</t>
  </si>
  <si>
    <t>ressurss 3…</t>
  </si>
  <si>
    <t>Valikukriteerium 2: KULUEFEKTIIVSUS (30% koondhindest)</t>
  </si>
  <si>
    <t>r- saavutatav ressursiääst</t>
  </si>
  <si>
    <t>* BS = viimane aasta või viimaste aastate keskmine</t>
  </si>
  <si>
    <t xml:space="preserve">t- investeeringu kasulik eluiga </t>
  </si>
  <si>
    <t>a</t>
  </si>
  <si>
    <t>**PS = investeeringu kasuliku eluea keskmine</t>
  </si>
  <si>
    <t>s - taotletav toetuse summa</t>
  </si>
  <si>
    <t>Kuluefektiivsus</t>
  </si>
  <si>
    <t>tonn/aasta</t>
  </si>
  <si>
    <t>EUR/tonn</t>
  </si>
  <si>
    <t>EUR/aasta</t>
  </si>
  <si>
    <t>Keskmine summaarne ressursikasutus</t>
  </si>
  <si>
    <t>Projekti finantseerimiskava (Tabel1)</t>
  </si>
  <si>
    <t>Projekti tegevustulud ja –kulud (Tabel 2)</t>
  </si>
  <si>
    <t>1) Kõik andmed esitatakse FRA arvestusperioodi kohta, mis hõlmab projektile eelnenud kolme majandusaastat, projekti elluviimise perioodi ja elluviimise perioodile järgnevat perioodi. Elluviimise perioodile järgnev periood peab võrduma projekti (investeeringu) vara kasuliku elueaga (detailses ressursiauditis toodud ressursisäästu perioodiga)</t>
  </si>
  <si>
    <t>3) Konkreetse tootmisüksuse tegevustulude ja -kulude  stsenaariumid, millele toetust taotletakse.</t>
  </si>
  <si>
    <t>2) FRA koostatakse jooksevhindades.</t>
  </si>
  <si>
    <t>4) Baasstsenaariumis kajastatakse taotleja kogu tegevuse või projektiga seotud tegevuste tulude ja kulude prognoosi ilma projektita (st tulude ja kulude prognoos juhul, kui projekti ei viida ellu). Ühtlasi peab selguma ressursikasutus enne projekti.</t>
  </si>
  <si>
    <t>5) Projekti stsenaariumis kajastatakse baasstsenaariumi tulude ja kulude prognoosi koos investeeringuprojektiga (st tulude ja kulude prognoos juhul, kui projekt viiakse ellu). Ühtlasi peab selguma ressursikasutus pärast projekti.</t>
  </si>
  <si>
    <t>Projekti finantseerimiskavast peab selguma projekti eelarve, ajakava, finantseerimisallikad, sh omafinantseering. Projekti eelarves näidatakse ainult selle projektiga seotud investeeringukulud kavandatud tegevuste lõikes. Projekti ajakavas näidatakse investeeringukulud aastate lõikes, mil need reaalselt tekivad.</t>
  </si>
  <si>
    <t>6) Juurdekasvulises stsenaariumis kajastatakse baasstsenaariumi ja projekti stsenaariumi erinevust (incremental method). Kui baasstsenaariumit põhjendatult ei koostata, siis on juurdekasvuline stsenaarium võrdne projekti stsenaariumiga.</t>
  </si>
  <si>
    <t>7) Tegevustulud näidatakse tululiikude kaupa ja selgitatakse tulude prognoosimise eeldused. Tegevustulude prognoos peab põhinema realistlikul nõudlusanalüüsil.</t>
  </si>
  <si>
    <t>8) Tegevuskulud arvestatakse järgmiste kululiikide kaupa:
-Muutuvkulud. Käideldavatest mahtudest sõltuvad: energiakulu, keskkonnatasud, transpordikulud; ja varade mahust sõltuvad: seadmete hoolduse teenus ja materjalid.
-Püsikulud. Tööjõukulu, administratiivkulud, sisse ostetavad teenused, töövahendite kulud, muud tegevuskulud.</t>
  </si>
  <si>
    <t>9) Näidatakse ainult rahalised tulud- kulud, kulumit ja varude muutust siin ei näidata.</t>
  </si>
  <si>
    <t xml:space="preserve">Tegevustulud ja -kulud (baasstsenaarium, projekti stsenaarium, juurdekasvuline stsenaarium) </t>
  </si>
  <si>
    <t>TULUD</t>
  </si>
  <si>
    <t>Materjali müük (tootmisjääk)</t>
  </si>
  <si>
    <t>TULUD KOKKU</t>
  </si>
  <si>
    <t>KULUD</t>
  </si>
  <si>
    <t>Muutuvkulud</t>
  </si>
  <si>
    <t>Muutuvkulud kokku</t>
  </si>
  <si>
    <t>Püsikulud</t>
  </si>
  <si>
    <t>Muud kulud</t>
  </si>
  <si>
    <t>Püsikulud kokku</t>
  </si>
  <si>
    <t>KULUD KOKKU</t>
  </si>
  <si>
    <t>TULEM</t>
  </si>
  <si>
    <t>JUURDEKASVULISED TULUD</t>
  </si>
  <si>
    <t>JUURDEKASVULISED KULUD</t>
  </si>
  <si>
    <t>JUURDEKASVULINE TULEM</t>
  </si>
  <si>
    <t>Projektile eelnenud kolm majandusaastat</t>
  </si>
  <si>
    <t>Elluviimisele järgnev periood</t>
  </si>
  <si>
    <t>Toode või teenus vastavalt EMTAK koodile</t>
  </si>
  <si>
    <t>Toodang 1</t>
  </si>
  <si>
    <t>Toodang 2</t>
  </si>
  <si>
    <t>Makromajandus</t>
  </si>
  <si>
    <t>Tarbijahinnaindeks</t>
  </si>
  <si>
    <t>Keskmise palga nominaalkasv</t>
  </si>
  <si>
    <t>Toormaterjal (Ressurss 1)</t>
  </si>
  <si>
    <t>Energia (Ressurss 2)</t>
  </si>
  <si>
    <t>toodangu maht müügiks/t</t>
  </si>
  <si>
    <t>ühiku hind €/t</t>
  </si>
  <si>
    <t>toodangu maht/t</t>
  </si>
  <si>
    <t>kogus t</t>
  </si>
  <si>
    <t>kogus MWh</t>
  </si>
  <si>
    <t>ühiku hind €/MWh</t>
  </si>
  <si>
    <t>Majanduskulud</t>
  </si>
  <si>
    <t>BAASSTSENAARIUM</t>
  </si>
  <si>
    <t>PROJEKTI STSENAARIUM</t>
  </si>
  <si>
    <t>JUURDEKASVULINE STSENAARIUM</t>
  </si>
  <si>
    <t xml:space="preserve">Hindamisjuhend 2.1:Ressursitootlikkuse kasv loetakse täidetuks, kui taotluse hindamisel selgub, et ressursisäästuprojekti tulemusena suureneb ettevõtte ressursitootlikkus ja väheneb ressursikasutus toodanguühiku suhtes. </t>
  </si>
  <si>
    <t>*, ** siduda kõik väärtused FRA töölehega "tegevustulud, -kulud", põhjendada kui väärtused erinevad detailse ressursikasutuse analüüsis toodudust</t>
  </si>
  <si>
    <t>Projekti jätkusuutlikkus (Tabel 3)</t>
  </si>
  <si>
    <t>Projekti toetus</t>
  </si>
  <si>
    <t>Laen</t>
  </si>
  <si>
    <t xml:space="preserve">Omavahendid </t>
  </si>
  <si>
    <t>Juurdekasvuline tegevustulu</t>
  </si>
  <si>
    <t>Rahalised sissetulekud kokku</t>
  </si>
  <si>
    <t>Investeeringukulud</t>
  </si>
  <si>
    <t>Tagasimakstav laen</t>
  </si>
  <si>
    <t>Laenuintressid</t>
  </si>
  <si>
    <t>Juurdekasvuline tegevuskulu</t>
  </si>
  <si>
    <t xml:space="preserve">Rahalised väljaminekud kokku </t>
  </si>
  <si>
    <t>Rahavoog</t>
  </si>
  <si>
    <t>Rahavoog kumulatiivselt</t>
  </si>
  <si>
    <t>PROJEKTI JÄTKUSUUTLIKKUS</t>
  </si>
  <si>
    <t>Projekti tundlikkuse analüüs (Tabel 4)</t>
  </si>
  <si>
    <t>FRA juhend p 5.2.4</t>
  </si>
  <si>
    <t>Projekti tundlikkuse analüüs põhineb eelnevalt koostatud riskianalüüsil p 4.5. Tundlikkuse analüüsist peab selguma valitud muutujate (säästu avaldumise määra, projekti investeeringu, jooksvate kulude taseme, investeeringutoetuse määra jms) mõju projekti tasuvusele (IRR, NPV jne).</t>
  </si>
  <si>
    <t xml:space="preserve"> Sisestada projekti andmed vastavalt ressursiauditile!</t>
  </si>
  <si>
    <t>Projekti vastavus- ja valikukriteeriumid  (Tabelid 5-7)</t>
  </si>
  <si>
    <t>10-aastane elluviimise järgne periood</t>
  </si>
  <si>
    <t>Ettevõtte kogu majandustegevuse jätkusuutlikkus (Tabel 8)</t>
  </si>
  <si>
    <t>Makro</t>
  </si>
  <si>
    <t xml:space="preserve">   sh investeeringu projektiga lisanduv tulu</t>
  </si>
  <si>
    <t>Sisesta vastavalt majandusaasta aruandele</t>
  </si>
  <si>
    <t xml:space="preserve">   sh investeeringu projektiga saavutatav kulude kokkuhoid</t>
  </si>
  <si>
    <r>
      <t xml:space="preserve">Tegevustulu peab olema seotud tabeliga 2 </t>
    </r>
    <r>
      <rPr>
        <i/>
        <u/>
        <sz val="10"/>
        <color rgb="FF0070C0"/>
        <rFont val="Calibri"/>
        <family val="2"/>
        <charset val="186"/>
        <scheme val="minor"/>
      </rPr>
      <t xml:space="preserve">juurdekasvulised </t>
    </r>
    <r>
      <rPr>
        <i/>
        <sz val="10"/>
        <color rgb="FF0070C0"/>
        <rFont val="Calibri"/>
        <family val="2"/>
        <charset val="186"/>
        <scheme val="minor"/>
      </rPr>
      <t>tulud</t>
    </r>
  </si>
  <si>
    <r>
      <t xml:space="preserve">Tegevuskulu peab olema seotud tabeliga 2 </t>
    </r>
    <r>
      <rPr>
        <i/>
        <u/>
        <sz val="10"/>
        <color rgb="FF0070C0"/>
        <rFont val="Calibri"/>
        <family val="2"/>
        <charset val="186"/>
        <scheme val="minor"/>
      </rPr>
      <t>juurdekasvulised</t>
    </r>
    <r>
      <rPr>
        <i/>
        <sz val="10"/>
        <color rgb="FF0070C0"/>
        <rFont val="Calibri"/>
        <family val="2"/>
        <charset val="186"/>
        <scheme val="minor"/>
      </rPr>
      <t xml:space="preserve"> kulud</t>
    </r>
  </si>
  <si>
    <t>JK teg-tulu</t>
  </si>
  <si>
    <t>JK teg-kulu</t>
  </si>
  <si>
    <t>Väljaminev rahavoog kokku</t>
  </si>
  <si>
    <t>Sisse tulev rahavoog kokku</t>
  </si>
  <si>
    <t>Netorahavoog</t>
  </si>
  <si>
    <t>NPV</t>
  </si>
  <si>
    <t>Diskontomäär</t>
  </si>
  <si>
    <t>IRR</t>
  </si>
  <si>
    <t>INVESTEERINGU TASUVUS</t>
  </si>
  <si>
    <t>KAPITALITULUSUS</t>
  </si>
  <si>
    <t>Projekti laenu põhiosamaksed</t>
  </si>
  <si>
    <t>Projekti laenu intressimaksed</t>
  </si>
  <si>
    <t>Omavahendid</t>
  </si>
  <si>
    <t>NPV/K</t>
  </si>
  <si>
    <t>IRR/K</t>
  </si>
  <si>
    <t>Kuni 2026. aastani RM kevadine majandusprognoos 2022</t>
  </si>
  <si>
    <t>Periood 2026+ toimub tasemete üleminek RM prognoosilt Ageing Report 2018 projektsioonidele.</t>
  </si>
  <si>
    <t>Ühik</t>
  </si>
  <si>
    <t xml:space="preserve">Baasstsenaariumi ressursikasutus </t>
  </si>
  <si>
    <t xml:space="preserve">Projektistsenaariumi ressursikasutus </t>
  </si>
  <si>
    <t>Eesmärk (investeeringu kasuliku eluea keskmine)</t>
  </si>
  <si>
    <t>Eesmärk</t>
  </si>
  <si>
    <t>Tegelik</t>
  </si>
  <si>
    <t>Ressursikasutus</t>
  </si>
  <si>
    <t xml:space="preserve">  kasutus</t>
  </si>
  <si>
    <t xml:space="preserve">  ühiku hind</t>
  </si>
  <si>
    <t>Summaarne ressursikasutus</t>
  </si>
  <si>
    <t>Toodangumaht</t>
  </si>
  <si>
    <t>Toodangumaht kokku</t>
  </si>
  <si>
    <t>Ressursikasutuse paranemine = R</t>
  </si>
  <si>
    <t>Töölehel toodud näidismudel! Sisestada andmed vastavalt ressursiauditile ning siduda töölehega "Vastavus- ja valikkriteeriumid).                                           Projekti elluviimisel täita väljad "tegelik"</t>
  </si>
  <si>
    <t>Aasta 1</t>
  </si>
  <si>
    <t>Aasta 2</t>
  </si>
  <si>
    <t>Aasta 3</t>
  </si>
  <si>
    <t>Aasta 4</t>
  </si>
  <si>
    <t>Aasta 5</t>
  </si>
  <si>
    <t>Viimane aasta või viimase 3 aasta keskmine</t>
  </si>
  <si>
    <t>Ressurss 1</t>
  </si>
  <si>
    <t>Ressurss 2</t>
  </si>
  <si>
    <t>kasutus</t>
  </si>
  <si>
    <t>ühiku hind</t>
  </si>
  <si>
    <t>Ressurss 3….4….5…..</t>
  </si>
  <si>
    <t xml:space="preserve"> toode 1</t>
  </si>
  <si>
    <t xml:space="preserve"> toode 2</t>
  </si>
  <si>
    <t xml:space="preserve"> toode 3…</t>
  </si>
  <si>
    <t>Primaarenergia aastase tarbimise sääst</t>
  </si>
  <si>
    <t>Näiteks: Tootmisliin I</t>
  </si>
  <si>
    <t>Näiteks: Tootmisliin II</t>
  </si>
  <si>
    <t>Näiteks: IT süsteem</t>
  </si>
  <si>
    <t>Hindamisjuhend 2.5: Projekti ressursikasutuse paranemine loetakse täidetuks, kui projektiga saavutatakse ressursitõhususe kasv R vähemalt 2%.</t>
  </si>
  <si>
    <t>Hindamisjuhend 2.6: Projekti kuluefektiivsus loetakse täidetuks, kui projekti toetusel on võimendav efekt ehk saavutatava säästu ja toetussumma suhe K on vähemalt 2.</t>
  </si>
  <si>
    <t>MWh/aasta</t>
  </si>
  <si>
    <t>Mwh/aasta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</si>
</sst>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425]General"/>
    <numFmt numFmtId="165" formatCode="0.0%"/>
    <numFmt numFmtId="166" formatCode="#,##0.0"/>
    <numFmt numFmtId="167" formatCode="0.0"/>
    <numFmt numFmtId="168" formatCode="#,##0&quot; €&quot;"/>
    <numFmt numFmtId="169" formatCode="#,##0&quot; kg&quot;"/>
    <numFmt numFmtId="170" formatCode="#,##0.00&quot; €/kg&quot;"/>
    <numFmt numFmtId="171" formatCode="#,##0&quot; m²&quot;"/>
  </numFmts>
  <fonts count="64"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b/>
      <sz val="9"/>
      <color rgb="FFFFFFFF"/>
      <name val="Calibri"/>
      <family val="2"/>
      <charset val="186"/>
      <scheme val="minor"/>
    </font>
    <font>
      <sz val="9"/>
      <color rgb="FF000000"/>
      <name val="Calibri"/>
      <family val="2"/>
      <charset val="186"/>
      <scheme val="minor"/>
    </font>
    <font>
      <b/>
      <sz val="9"/>
      <color rgb="FF000000"/>
      <name val="Calibri"/>
      <family val="2"/>
      <charset val="186"/>
      <scheme val="minor"/>
    </font>
    <font>
      <sz val="11"/>
      <color theme="1"/>
      <name val="Calibri"/>
      <family val="2"/>
      <scheme val="minor"/>
    </font>
    <font>
      <sz val="11"/>
      <color rgb="FF000000"/>
      <name val="Calibri"/>
      <family val="2"/>
      <charset val="186"/>
    </font>
    <font>
      <sz val="10"/>
      <color theme="1"/>
      <name val="Calibri"/>
      <family val="2"/>
      <charset val="186"/>
    </font>
    <font>
      <sz val="10"/>
      <name val="Arial"/>
      <family val="2"/>
    </font>
    <font>
      <sz val="10"/>
      <name val="Calibri"/>
      <family val="2"/>
      <scheme val="minor"/>
    </font>
    <font>
      <sz val="9"/>
      <color indexed="81"/>
      <name val="Tahoma"/>
      <family val="2"/>
      <charset val="186"/>
    </font>
    <font>
      <b/>
      <sz val="10"/>
      <color rgb="FFFF0000"/>
      <name val="Calibri"/>
      <family val="2"/>
      <charset val="186"/>
      <scheme val="minor"/>
    </font>
    <font>
      <b/>
      <sz val="10"/>
      <color theme="4"/>
      <name val="Calibri"/>
      <family val="2"/>
      <scheme val="minor"/>
    </font>
    <font>
      <sz val="10"/>
      <color theme="1"/>
      <name val="Calibri"/>
      <family val="2"/>
      <scheme val="minor"/>
    </font>
    <font>
      <b/>
      <sz val="10"/>
      <color rgb="FF000000"/>
      <name val="Calibri"/>
      <family val="2"/>
      <scheme val="minor"/>
    </font>
    <font>
      <sz val="10"/>
      <color rgb="FF000000"/>
      <name val="Calibri"/>
      <family val="2"/>
      <scheme val="minor"/>
    </font>
    <font>
      <sz val="10"/>
      <color theme="1"/>
      <name val="Calibri"/>
      <family val="2"/>
      <charset val="186"/>
      <scheme val="minor"/>
    </font>
    <font>
      <i/>
      <sz val="10"/>
      <color theme="1"/>
      <name val="Calibri"/>
      <family val="2"/>
      <charset val="186"/>
      <scheme val="minor"/>
    </font>
    <font>
      <b/>
      <sz val="10"/>
      <color rgb="FF00B050"/>
      <name val="Calibri"/>
      <family val="2"/>
      <scheme val="minor"/>
    </font>
    <font>
      <b/>
      <sz val="10"/>
      <color theme="1"/>
      <name val="Calibri"/>
      <family val="2"/>
      <scheme val="minor"/>
    </font>
    <font>
      <sz val="10"/>
      <color rgb="FF0000FF"/>
      <name val="Calibri"/>
      <family val="2"/>
      <scheme val="minor"/>
    </font>
    <font>
      <i/>
      <sz val="10"/>
      <color rgb="FFFF0000"/>
      <name val="Calibri"/>
      <family val="2"/>
      <scheme val="minor"/>
    </font>
    <font>
      <sz val="10"/>
      <color rgb="FFFF0000"/>
      <name val="Calibri"/>
      <family val="2"/>
      <scheme val="minor"/>
    </font>
    <font>
      <b/>
      <sz val="10"/>
      <color rgb="FF002060"/>
      <name val="Calibri"/>
      <family val="2"/>
      <scheme val="minor"/>
    </font>
    <font>
      <sz val="10"/>
      <color rgb="FF002060"/>
      <name val="Calibri"/>
      <family val="2"/>
      <scheme val="minor"/>
    </font>
    <font>
      <sz val="10"/>
      <color rgb="FF00B050"/>
      <name val="Calibri"/>
      <family val="2"/>
      <charset val="186"/>
      <scheme val="minor"/>
    </font>
    <font>
      <b/>
      <i/>
      <sz val="10"/>
      <color rgb="FFFF0000"/>
      <name val="Calibri"/>
      <family val="2"/>
      <charset val="186"/>
      <scheme val="minor"/>
    </font>
    <font>
      <b/>
      <sz val="9"/>
      <name val="Calibri"/>
      <family val="2"/>
      <charset val="186"/>
      <scheme val="minor"/>
    </font>
    <font>
      <sz val="18"/>
      <color theme="3"/>
      <name val="Cambria"/>
      <family val="2"/>
      <charset val="186"/>
      <scheme val="major"/>
    </font>
    <font>
      <b/>
      <sz val="11"/>
      <color theme="1"/>
      <name val="Calibri"/>
      <family val="2"/>
      <charset val="186"/>
      <scheme val="minor"/>
    </font>
    <font>
      <sz val="11"/>
      <color theme="0"/>
      <name val="Calibri"/>
      <family val="2"/>
      <charset val="186"/>
      <scheme val="minor"/>
    </font>
    <font>
      <b/>
      <sz val="10"/>
      <name val="Calibri"/>
      <family val="2"/>
      <charset val="186"/>
      <scheme val="minor"/>
    </font>
    <font>
      <b/>
      <sz val="10"/>
      <color theme="1"/>
      <name val="Calibri"/>
      <family val="2"/>
      <charset val="186"/>
      <scheme val="minor"/>
    </font>
    <font>
      <i/>
      <sz val="10"/>
      <name val="Calibri"/>
      <family val="2"/>
      <charset val="186"/>
      <scheme val="minor"/>
    </font>
    <font>
      <i/>
      <sz val="10"/>
      <color rgb="FF0070C0"/>
      <name val="Calibri"/>
      <family val="2"/>
      <charset val="186"/>
      <scheme val="minor"/>
    </font>
    <font>
      <sz val="10"/>
      <name val="Calibri"/>
      <family val="2"/>
      <charset val="186"/>
      <scheme val="minor"/>
    </font>
    <font>
      <sz val="10"/>
      <color rgb="FF0070C0"/>
      <name val="Calibri"/>
      <family val="2"/>
      <charset val="186"/>
      <scheme val="minor"/>
    </font>
    <font>
      <sz val="10"/>
      <name val="Arial"/>
      <family val="2"/>
      <charset val="186"/>
    </font>
    <font>
      <b/>
      <i/>
      <sz val="10"/>
      <name val="Calibri"/>
      <family val="2"/>
      <charset val="186"/>
      <scheme val="minor"/>
    </font>
    <font>
      <b/>
      <i/>
      <sz val="10"/>
      <color indexed="10"/>
      <name val="Calibri"/>
      <family val="2"/>
      <charset val="186"/>
      <scheme val="minor"/>
    </font>
    <font>
      <sz val="10"/>
      <color theme="0"/>
      <name val="Calibri"/>
      <family val="2"/>
      <charset val="186"/>
      <scheme val="minor"/>
    </font>
    <font>
      <i/>
      <sz val="10"/>
      <name val="Garamond"/>
      <family val="1"/>
    </font>
    <font>
      <b/>
      <sz val="9"/>
      <color theme="0"/>
      <name val="Calibri"/>
      <family val="2"/>
      <charset val="186"/>
      <scheme val="minor"/>
    </font>
    <font>
      <sz val="10"/>
      <color rgb="FF002060"/>
      <name val="Calibri"/>
      <family val="2"/>
      <charset val="186"/>
      <scheme val="minor"/>
    </font>
    <font>
      <i/>
      <sz val="10"/>
      <color rgb="FF000000"/>
      <name val="Calibri"/>
      <family val="2"/>
      <scheme val="minor"/>
    </font>
    <font>
      <i/>
      <sz val="10"/>
      <color theme="1"/>
      <name val="Calibri"/>
      <family val="2"/>
      <scheme val="minor"/>
    </font>
    <font>
      <b/>
      <sz val="9"/>
      <color theme="4"/>
      <name val="Calibri"/>
      <family val="2"/>
      <scheme val="minor"/>
    </font>
    <font>
      <b/>
      <sz val="10"/>
      <color rgb="FFFFFFFF"/>
      <name val="Calibri"/>
      <family val="2"/>
      <scheme val="minor"/>
    </font>
    <font>
      <i/>
      <sz val="11"/>
      <color theme="1"/>
      <name val="Calibri"/>
      <family val="2"/>
      <charset val="186"/>
      <scheme val="minor"/>
    </font>
    <font>
      <i/>
      <sz val="9"/>
      <color rgb="FF0070C0"/>
      <name val="Calibri"/>
      <family val="2"/>
      <charset val="186"/>
      <scheme val="minor"/>
    </font>
    <font>
      <i/>
      <sz val="10"/>
      <color rgb="FF0070C0"/>
      <name val="Calibri"/>
      <family val="2"/>
      <charset val="186"/>
    </font>
    <font>
      <i/>
      <u/>
      <sz val="10"/>
      <color rgb="FF0070C0"/>
      <name val="Calibri"/>
      <family val="2"/>
      <charset val="186"/>
      <scheme val="minor"/>
    </font>
    <font>
      <sz val="14"/>
      <color theme="3"/>
      <name val="Cambria"/>
      <family val="2"/>
      <charset val="186"/>
      <scheme val="major"/>
    </font>
    <font>
      <i/>
      <sz val="11"/>
      <color rgb="FFFF0000"/>
      <name val="Calibri"/>
      <family val="2"/>
      <charset val="186"/>
      <scheme val="minor"/>
    </font>
    <font>
      <b/>
      <sz val="9"/>
      <color theme="5"/>
      <name val="Calibri"/>
      <family val="2"/>
      <scheme val="minor"/>
    </font>
    <font>
      <b/>
      <sz val="9"/>
      <color theme="1"/>
      <name val="Calibri"/>
      <family val="2"/>
      <scheme val="minor"/>
    </font>
    <font>
      <sz val="9"/>
      <color theme="1"/>
      <name val="Calibri"/>
      <family val="2"/>
      <charset val="186"/>
      <scheme val="minor"/>
    </font>
    <font>
      <b/>
      <sz val="9"/>
      <color theme="1"/>
      <name val="Calibri"/>
      <family val="2"/>
      <charset val="186"/>
      <scheme val="minor"/>
    </font>
    <font>
      <b/>
      <sz val="8"/>
      <name val="Calibri"/>
      <family val="2"/>
      <scheme val="minor"/>
    </font>
    <font>
      <b/>
      <sz val="9"/>
      <name val="Calibri"/>
      <family val="2"/>
      <scheme val="minor"/>
    </font>
    <font>
      <i/>
      <sz val="9"/>
      <color rgb="FFFF0000"/>
      <name val="Calibri"/>
      <family val="2"/>
      <charset val="186"/>
      <scheme val="minor"/>
    </font>
    <font>
      <sz val="9"/>
      <color theme="5"/>
      <name val="Calibri"/>
      <family val="2"/>
      <scheme val="minor"/>
    </font>
    <font>
      <sz val="9"/>
      <color theme="1"/>
      <name val="Calibri"/>
      <family val="2"/>
      <scheme val="minor"/>
    </font>
  </fonts>
  <fills count="20">
    <fill>
      <patternFill patternType="none"/>
    </fill>
    <fill>
      <patternFill patternType="gray125"/>
    </fill>
    <fill>
      <patternFill patternType="solid">
        <fgColor rgb="FF3CA1BC"/>
        <bgColor indexed="64"/>
      </patternFill>
    </fill>
    <fill>
      <patternFill patternType="solid">
        <fgColor rgb="FFCDE8EF"/>
        <bgColor indexed="64"/>
      </patternFill>
    </fill>
    <fill>
      <patternFill patternType="solid">
        <fgColor rgb="FFDAEEF3"/>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79998168889431442"/>
        <bgColor indexed="65"/>
      </patternFill>
    </fill>
    <fill>
      <patternFill patternType="solid">
        <fgColor theme="8"/>
      </patternFill>
    </fill>
    <fill>
      <patternFill patternType="solid">
        <fgColor theme="8" tint="0.39997558519241921"/>
        <bgColor indexed="65"/>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theme="4" tint="0.79998168889431442"/>
        <bgColor indexed="64"/>
      </patternFill>
    </fill>
    <fill>
      <patternFill patternType="solid">
        <fgColor rgb="FFE7E6E6"/>
        <bgColor indexed="64"/>
      </patternFill>
    </fill>
    <fill>
      <patternFill patternType="solid">
        <fgColor rgb="FFD9E2F3"/>
        <bgColor indexed="64"/>
      </patternFill>
    </fill>
  </fills>
  <borders count="61">
    <border>
      <left/>
      <right/>
      <top/>
      <bottom/>
      <diagonal/>
    </border>
    <border>
      <left style="thin">
        <color theme="0"/>
      </left>
      <right style="thin">
        <color theme="0"/>
      </right>
      <top style="thin">
        <color theme="0"/>
      </top>
      <bottom style="thin">
        <color theme="0"/>
      </bottom>
      <diagonal/>
    </border>
    <border>
      <left style="medium">
        <color rgb="FFFFFFFF"/>
      </left>
      <right style="medium">
        <color rgb="FFFFFFFF"/>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medium">
        <color rgb="FFFFFFFF"/>
      </right>
      <top/>
      <bottom/>
      <diagonal/>
    </border>
    <border>
      <left/>
      <right style="medium">
        <color rgb="FFFFFFFF"/>
      </right>
      <top/>
      <bottom/>
      <diagonal/>
    </border>
    <border>
      <left style="medium">
        <color rgb="FFFFFFFF"/>
      </left>
      <right style="medium">
        <color rgb="FFFFFFFF"/>
      </right>
      <top style="thick">
        <color rgb="FFFFFFFF"/>
      </top>
      <bottom style="thin">
        <color theme="3"/>
      </bottom>
      <diagonal/>
    </border>
    <border>
      <left style="medium">
        <color rgb="FFFFFFFF"/>
      </left>
      <right style="medium">
        <color rgb="FFFFFFFF"/>
      </right>
      <top style="thin">
        <color theme="3"/>
      </top>
      <bottom style="thin">
        <color theme="3"/>
      </bottom>
      <diagonal/>
    </border>
    <border>
      <left/>
      <right style="medium">
        <color rgb="FFFFFFFF"/>
      </right>
      <top style="thin">
        <color theme="3"/>
      </top>
      <bottom style="thin">
        <color theme="3"/>
      </bottom>
      <diagonal/>
    </border>
    <border>
      <left style="medium">
        <color rgb="FFFFFFFF"/>
      </left>
      <right style="medium">
        <color rgb="FFFFFFFF"/>
      </right>
      <top/>
      <bottom style="thin">
        <color theme="3"/>
      </bottom>
      <diagonal/>
    </border>
    <border>
      <left/>
      <right style="medium">
        <color rgb="FFFFFFFF"/>
      </right>
      <top style="thick">
        <color rgb="FFFFFFFF"/>
      </top>
      <bottom/>
      <diagonal/>
    </border>
    <border>
      <left style="medium">
        <color rgb="FFFFFFFF"/>
      </left>
      <right style="medium">
        <color rgb="FFFFFFFF"/>
      </right>
      <top style="thin">
        <color theme="3"/>
      </top>
      <bottom style="medium">
        <color rgb="FFFFFFFF"/>
      </bottom>
      <diagonal/>
    </border>
    <border>
      <left/>
      <right style="medium">
        <color rgb="FFFFFFFF"/>
      </right>
      <top style="thin">
        <color theme="3"/>
      </top>
      <bottom style="medium">
        <color rgb="FFFFFFFF"/>
      </bottom>
      <diagonal/>
    </border>
    <border>
      <left style="medium">
        <color rgb="FFFFFFFF"/>
      </left>
      <right/>
      <top style="thin">
        <color theme="3"/>
      </top>
      <bottom style="thin">
        <color theme="3"/>
      </bottom>
      <diagonal/>
    </border>
    <border>
      <left/>
      <right/>
      <top style="thin">
        <color indexed="64"/>
      </top>
      <bottom/>
      <diagonal/>
    </border>
    <border>
      <left style="medium">
        <color rgb="FFFFFFFF"/>
      </left>
      <right style="medium">
        <color rgb="FFFFFFFF"/>
      </right>
      <top style="thin">
        <color indexed="64"/>
      </top>
      <bottom style="thin">
        <color theme="3"/>
      </bottom>
      <diagonal/>
    </border>
    <border>
      <left style="medium">
        <color rgb="FFFFFFFF"/>
      </left>
      <right/>
      <top style="thin">
        <color indexed="64"/>
      </top>
      <bottom style="thin">
        <color theme="3"/>
      </bottom>
      <diagonal/>
    </border>
    <border>
      <left/>
      <right/>
      <top style="thin">
        <color indexed="64"/>
      </top>
      <bottom style="thin">
        <color theme="3"/>
      </bottom>
      <diagonal/>
    </border>
    <border>
      <left/>
      <right style="medium">
        <color rgb="FFFFFFFF"/>
      </right>
      <top style="thin">
        <color indexed="64"/>
      </top>
      <bottom style="thin">
        <color theme="3"/>
      </bottom>
      <diagonal/>
    </border>
    <border>
      <left style="medium">
        <color rgb="FFFFFFFF"/>
      </left>
      <right style="medium">
        <color rgb="FFFFFFFF"/>
      </right>
      <top style="thin">
        <color theme="3"/>
      </top>
      <bottom/>
      <diagonal/>
    </border>
    <border>
      <left/>
      <right/>
      <top/>
      <bottom style="medium">
        <color rgb="FFFFFFFF"/>
      </bottom>
      <diagonal/>
    </border>
    <border>
      <left style="medium">
        <color indexed="64"/>
      </left>
      <right style="medium">
        <color indexed="64"/>
      </right>
      <top style="medium">
        <color indexed="64"/>
      </top>
      <bottom style="medium">
        <color indexed="64"/>
      </bottom>
      <diagonal/>
    </border>
    <border>
      <left/>
      <right/>
      <top style="thin">
        <color theme="3"/>
      </top>
      <bottom style="medium">
        <color rgb="FFFFFFFF"/>
      </bottom>
      <diagonal/>
    </border>
    <border>
      <left/>
      <right style="medium">
        <color rgb="FFFFFFFF"/>
      </right>
      <top style="thin">
        <color theme="3"/>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style="medium">
        <color indexed="64"/>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64"/>
      </left>
      <right style="thin">
        <color indexed="8"/>
      </right>
      <top/>
      <bottom/>
      <diagonal/>
    </border>
    <border>
      <left style="medium">
        <color indexed="64"/>
      </left>
      <right style="thin">
        <color indexed="8"/>
      </right>
      <top style="thin">
        <color indexed="8"/>
      </top>
      <bottom style="thin">
        <color indexed="8"/>
      </bottom>
      <diagonal/>
    </border>
    <border>
      <left style="medium">
        <color indexed="64"/>
      </left>
      <right/>
      <top/>
      <bottom style="thin">
        <color indexed="8"/>
      </bottom>
      <diagonal/>
    </border>
    <border>
      <left style="medium">
        <color indexed="64"/>
      </left>
      <right/>
      <top/>
      <bottom/>
      <diagonal/>
    </border>
    <border>
      <left style="thin">
        <color indexed="64"/>
      </left>
      <right/>
      <top style="thin">
        <color indexed="64"/>
      </top>
      <bottom style="thin">
        <color indexed="64"/>
      </bottom>
      <diagonal/>
    </border>
    <border>
      <left/>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8"/>
      </right>
      <top style="thin">
        <color indexed="8"/>
      </top>
      <bottom style="thin">
        <color indexed="8"/>
      </bottom>
      <diagonal/>
    </border>
    <border>
      <left style="medium">
        <color indexed="64"/>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bottom/>
      <diagonal/>
    </border>
    <border>
      <left style="thin">
        <color indexed="8"/>
      </left>
      <right style="thin">
        <color indexed="8"/>
      </right>
      <top/>
      <bottom/>
      <diagonal/>
    </border>
    <border>
      <left style="medium">
        <color rgb="FFBFBFBF"/>
      </left>
      <right style="medium">
        <color rgb="FFBFBFBF"/>
      </right>
      <top style="medium">
        <color rgb="FFBFBFBF"/>
      </top>
      <bottom style="medium">
        <color rgb="FFBFBFBF"/>
      </bottom>
      <diagonal/>
    </border>
    <border>
      <left style="medium">
        <color rgb="FFBFBFBF"/>
      </left>
      <right/>
      <top style="medium">
        <color rgb="FFBFBFBF"/>
      </top>
      <bottom style="medium">
        <color rgb="FFBFBFBF"/>
      </bottom>
      <diagonal/>
    </border>
    <border>
      <left/>
      <right/>
      <top style="medium">
        <color rgb="FFBFBFBF"/>
      </top>
      <bottom style="medium">
        <color rgb="FFBFBFBF"/>
      </bottom>
      <diagonal/>
    </border>
    <border>
      <left/>
      <right style="medium">
        <color rgb="FFFFFFFF"/>
      </right>
      <top/>
      <bottom style="thin">
        <color theme="3"/>
      </bottom>
      <diagonal/>
    </border>
    <border>
      <left/>
      <right style="medium">
        <color rgb="FFBFBFBF"/>
      </right>
      <top style="medium">
        <color rgb="FFBFBFBF"/>
      </top>
      <bottom style="medium">
        <color rgb="FFBFBFBF"/>
      </bottom>
      <diagonal/>
    </border>
  </borders>
  <cellStyleXfs count="14">
    <xf numFmtId="0" fontId="0" fillId="0" borderId="0"/>
    <xf numFmtId="9" fontId="6" fillId="0" borderId="0" applyFont="0" applyFill="0" applyBorder="0" applyAlignment="0" applyProtection="0"/>
    <xf numFmtId="164" fontId="7" fillId="0" borderId="0" applyBorder="0" applyProtection="0"/>
    <xf numFmtId="0" fontId="9" fillId="0" borderId="0"/>
    <xf numFmtId="0" fontId="29" fillId="0" borderId="0" applyNumberFormat="0" applyFill="0" applyBorder="0" applyAlignment="0" applyProtection="0"/>
    <xf numFmtId="0" fontId="2" fillId="8" borderId="0" applyNumberFormat="0" applyBorder="0" applyAlignment="0" applyProtection="0"/>
    <xf numFmtId="0" fontId="31" fillId="9" borderId="0" applyNumberFormat="0" applyBorder="0" applyAlignment="0" applyProtection="0"/>
    <xf numFmtId="0" fontId="2" fillId="10" borderId="0" applyNumberFormat="0" applyBorder="0" applyAlignment="0" applyProtection="0"/>
    <xf numFmtId="0" fontId="38" fillId="0" borderId="0"/>
    <xf numFmtId="0" fontId="2" fillId="0" borderId="0"/>
    <xf numFmtId="9" fontId="2"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cellStyleXfs>
  <cellXfs count="293">
    <xf numFmtId="0" fontId="0" fillId="0" borderId="0" xfId="0"/>
    <xf numFmtId="0" fontId="8" fillId="4" borderId="0" xfId="0" applyFont="1" applyFill="1" applyAlignment="1">
      <alignment vertical="center"/>
    </xf>
    <xf numFmtId="0" fontId="10" fillId="5" borderId="0" xfId="3" applyFont="1" applyFill="1" applyProtection="1">
      <protection locked="0"/>
    </xf>
    <xf numFmtId="0" fontId="13" fillId="0" borderId="0" xfId="0" applyFont="1"/>
    <xf numFmtId="0" fontId="14" fillId="0" borderId="0" xfId="0" applyFont="1"/>
    <xf numFmtId="0" fontId="14" fillId="0" borderId="0" xfId="0" applyFont="1" applyAlignment="1">
      <alignment horizontal="center"/>
    </xf>
    <xf numFmtId="3" fontId="16" fillId="3" borderId="1" xfId="0" applyNumberFormat="1" applyFont="1" applyFill="1" applyBorder="1" applyAlignment="1">
      <alignment horizontal="right" vertical="top"/>
    </xf>
    <xf numFmtId="9" fontId="16" fillId="3" borderId="1" xfId="1" applyFont="1" applyFill="1" applyBorder="1" applyAlignment="1">
      <alignment horizontal="center" vertical="top"/>
    </xf>
    <xf numFmtId="3" fontId="15" fillId="3" borderId="1" xfId="0" applyNumberFormat="1" applyFont="1" applyFill="1" applyBorder="1" applyAlignment="1">
      <alignment horizontal="right" vertical="top"/>
    </xf>
    <xf numFmtId="3" fontId="15" fillId="3" borderId="1" xfId="0" applyNumberFormat="1" applyFont="1" applyFill="1" applyBorder="1" applyAlignment="1">
      <alignment horizontal="center" vertical="top"/>
    </xf>
    <xf numFmtId="0" fontId="3" fillId="2" borderId="2" xfId="0" applyFont="1" applyFill="1" applyBorder="1" applyAlignment="1">
      <alignment horizontal="left" vertical="top"/>
    </xf>
    <xf numFmtId="0" fontId="3" fillId="2" borderId="3" xfId="0" applyFont="1" applyFill="1" applyBorder="1" applyAlignment="1">
      <alignment horizontal="center" vertical="top"/>
    </xf>
    <xf numFmtId="0" fontId="3" fillId="2" borderId="4" xfId="0" applyFont="1" applyFill="1" applyBorder="1" applyAlignment="1">
      <alignment horizontal="left" vertical="top"/>
    </xf>
    <xf numFmtId="0" fontId="3" fillId="2" borderId="5" xfId="0" applyFont="1" applyFill="1" applyBorder="1" applyAlignment="1">
      <alignment horizontal="center" vertical="top"/>
    </xf>
    <xf numFmtId="0" fontId="4" fillId="3" borderId="6" xfId="0" applyFont="1" applyFill="1" applyBorder="1" applyAlignment="1">
      <alignment horizontal="left" vertical="top" indent="1"/>
    </xf>
    <xf numFmtId="0" fontId="5" fillId="6" borderId="7" xfId="0" applyFont="1" applyFill="1" applyBorder="1" applyAlignment="1">
      <alignment horizontal="left" vertical="top" indent="1"/>
    </xf>
    <xf numFmtId="3" fontId="5" fillId="6" borderId="8" xfId="0" applyNumberFormat="1" applyFont="1" applyFill="1" applyBorder="1" applyAlignment="1">
      <alignment horizontal="right" vertical="top"/>
    </xf>
    <xf numFmtId="0" fontId="5" fillId="7" borderId="11" xfId="0" applyFont="1" applyFill="1" applyBorder="1" applyAlignment="1">
      <alignment horizontal="left" vertical="top"/>
    </xf>
    <xf numFmtId="3" fontId="4" fillId="7" borderId="12" xfId="0" applyNumberFormat="1" applyFont="1" applyFill="1" applyBorder="1" applyAlignment="1">
      <alignment horizontal="center" vertical="top"/>
    </xf>
    <xf numFmtId="0" fontId="5" fillId="6" borderId="13" xfId="0" applyFont="1" applyFill="1" applyBorder="1" applyAlignment="1">
      <alignment horizontal="left" vertical="top"/>
    </xf>
    <xf numFmtId="0" fontId="8" fillId="4" borderId="14" xfId="0" applyFont="1" applyFill="1" applyBorder="1" applyAlignment="1">
      <alignment vertical="center"/>
    </xf>
    <xf numFmtId="0" fontId="5" fillId="6" borderId="16" xfId="0" applyFont="1" applyFill="1" applyBorder="1" applyAlignment="1">
      <alignment horizontal="left" vertical="top"/>
    </xf>
    <xf numFmtId="3" fontId="5" fillId="6" borderId="18" xfId="0" applyNumberFormat="1" applyFont="1" applyFill="1" applyBorder="1" applyAlignment="1">
      <alignment horizontal="right" vertical="top"/>
    </xf>
    <xf numFmtId="3" fontId="4" fillId="7" borderId="12" xfId="0" applyNumberFormat="1" applyFont="1" applyFill="1" applyBorder="1" applyAlignment="1">
      <alignment horizontal="right" vertical="top"/>
    </xf>
    <xf numFmtId="0" fontId="5" fillId="6" borderId="19" xfId="0" applyFont="1" applyFill="1" applyBorder="1" applyAlignment="1">
      <alignment horizontal="left" vertical="top" indent="1"/>
    </xf>
    <xf numFmtId="0" fontId="5" fillId="6" borderId="15" xfId="0" applyFont="1" applyFill="1" applyBorder="1" applyAlignment="1">
      <alignment horizontal="left" vertical="top" indent="1"/>
    </xf>
    <xf numFmtId="3" fontId="4" fillId="7" borderId="22" xfId="0" applyNumberFormat="1" applyFont="1" applyFill="1" applyBorder="1" applyAlignment="1">
      <alignment horizontal="center" vertical="top"/>
    </xf>
    <xf numFmtId="3" fontId="4" fillId="7" borderId="23" xfId="0" applyNumberFormat="1" applyFont="1" applyFill="1" applyBorder="1" applyAlignment="1">
      <alignment horizontal="right" vertical="top"/>
    </xf>
    <xf numFmtId="3" fontId="5" fillId="5" borderId="21" xfId="0" applyNumberFormat="1" applyFont="1" applyFill="1" applyBorder="1" applyAlignment="1">
      <alignment horizontal="right" vertical="top"/>
    </xf>
    <xf numFmtId="3" fontId="5" fillId="7" borderId="12" xfId="0" applyNumberFormat="1" applyFont="1" applyFill="1" applyBorder="1" applyAlignment="1">
      <alignment horizontal="right" vertical="top"/>
    </xf>
    <xf numFmtId="3" fontId="14" fillId="0" borderId="0" xfId="0" applyNumberFormat="1" applyFont="1" applyAlignment="1">
      <alignment horizontal="right"/>
    </xf>
    <xf numFmtId="3" fontId="8" fillId="5" borderId="0" xfId="0" applyNumberFormat="1" applyFont="1" applyFill="1" applyAlignment="1">
      <alignment horizontal="right" vertical="center"/>
    </xf>
    <xf numFmtId="3" fontId="5" fillId="6" borderId="9" xfId="0" applyNumberFormat="1" applyFont="1" applyFill="1" applyBorder="1" applyAlignment="1">
      <alignment horizontal="right" vertical="top"/>
    </xf>
    <xf numFmtId="3" fontId="5" fillId="6" borderId="7" xfId="0" applyNumberFormat="1" applyFont="1" applyFill="1" applyBorder="1" applyAlignment="1">
      <alignment horizontal="right" vertical="top"/>
    </xf>
    <xf numFmtId="3" fontId="4" fillId="3" borderId="10" xfId="0" applyNumberFormat="1" applyFont="1" applyFill="1" applyBorder="1" applyAlignment="1">
      <alignment horizontal="right" vertical="center"/>
    </xf>
    <xf numFmtId="3" fontId="8" fillId="4" borderId="0" xfId="0" applyNumberFormat="1" applyFont="1" applyFill="1" applyAlignment="1">
      <alignment vertical="center"/>
    </xf>
    <xf numFmtId="3" fontId="8" fillId="5" borderId="0" xfId="0" applyNumberFormat="1" applyFont="1" applyFill="1" applyAlignment="1">
      <alignment vertical="center"/>
    </xf>
    <xf numFmtId="3" fontId="8" fillId="4" borderId="0" xfId="0" applyNumberFormat="1" applyFont="1" applyFill="1" applyBorder="1" applyAlignment="1">
      <alignment vertical="center"/>
    </xf>
    <xf numFmtId="3" fontId="8" fillId="5" borderId="0" xfId="0" applyNumberFormat="1" applyFont="1" applyFill="1" applyBorder="1" applyAlignment="1">
      <alignment horizontal="right" vertical="center"/>
    </xf>
    <xf numFmtId="3" fontId="8" fillId="4" borderId="17" xfId="0" applyNumberFormat="1" applyFont="1" applyFill="1" applyBorder="1" applyAlignment="1">
      <alignment vertical="center"/>
    </xf>
    <xf numFmtId="3" fontId="5" fillId="7" borderId="11" xfId="0" applyNumberFormat="1" applyFont="1" applyFill="1" applyBorder="1" applyAlignment="1">
      <alignment horizontal="right" vertical="top"/>
    </xf>
    <xf numFmtId="4" fontId="5" fillId="6" borderId="7" xfId="0" applyNumberFormat="1" applyFont="1" applyFill="1" applyBorder="1" applyAlignment="1">
      <alignment horizontal="right" vertical="top"/>
    </xf>
    <xf numFmtId="4" fontId="12" fillId="0" borderId="0" xfId="0" applyNumberFormat="1" applyFont="1" applyAlignment="1">
      <alignment horizontal="right"/>
    </xf>
    <xf numFmtId="4" fontId="0" fillId="0" borderId="0" xfId="0" applyNumberFormat="1" applyAlignment="1">
      <alignment horizontal="right"/>
    </xf>
    <xf numFmtId="0" fontId="14" fillId="0" borderId="14" xfId="0" applyFont="1" applyBorder="1" applyAlignment="1">
      <alignment horizontal="center" wrapText="1"/>
    </xf>
    <xf numFmtId="0" fontId="14" fillId="0" borderId="14" xfId="0" applyFont="1" applyBorder="1" applyAlignment="1">
      <alignment horizontal="center"/>
    </xf>
    <xf numFmtId="0" fontId="14" fillId="0" borderId="25" xfId="0" applyFont="1" applyBorder="1" applyAlignment="1">
      <alignment horizontal="left"/>
    </xf>
    <xf numFmtId="0" fontId="14" fillId="0" borderId="0" xfId="0" applyFont="1" applyAlignment="1">
      <alignment horizontal="left"/>
    </xf>
    <xf numFmtId="0" fontId="19" fillId="0" borderId="24" xfId="0" applyFont="1" applyBorder="1"/>
    <xf numFmtId="0" fontId="20" fillId="0" borderId="14" xfId="0" applyFont="1" applyBorder="1"/>
    <xf numFmtId="0" fontId="20" fillId="0" borderId="25" xfId="0" applyFont="1" applyBorder="1"/>
    <xf numFmtId="0" fontId="14" fillId="0" borderId="26" xfId="0" applyFont="1" applyBorder="1" applyAlignment="1">
      <alignment wrapText="1"/>
    </xf>
    <xf numFmtId="0" fontId="21" fillId="0" borderId="0" xfId="0" applyFont="1" applyBorder="1" applyAlignment="1">
      <alignment horizontal="center"/>
    </xf>
    <xf numFmtId="0" fontId="14" fillId="0" borderId="0" xfId="0" applyFont="1" applyBorder="1" applyAlignment="1">
      <alignment horizontal="center"/>
    </xf>
    <xf numFmtId="0" fontId="14" fillId="0" borderId="27" xfId="0" applyFont="1" applyBorder="1" applyAlignment="1">
      <alignment wrapText="1"/>
    </xf>
    <xf numFmtId="0" fontId="14" fillId="0" borderId="0" xfId="0" applyFont="1" applyAlignment="1">
      <alignment horizontal="left" wrapText="1"/>
    </xf>
    <xf numFmtId="0" fontId="14" fillId="0" borderId="26" xfId="0" applyFont="1" applyBorder="1"/>
    <xf numFmtId="0" fontId="14" fillId="0" borderId="27" xfId="0" applyFont="1" applyBorder="1"/>
    <xf numFmtId="3" fontId="21" fillId="0" borderId="0" xfId="0" applyNumberFormat="1" applyFont="1" applyBorder="1" applyAlignment="1">
      <alignment horizontal="center"/>
    </xf>
    <xf numFmtId="3" fontId="10" fillId="0" borderId="0" xfId="0" applyNumberFormat="1" applyFont="1" applyBorder="1" applyAlignment="1">
      <alignment horizontal="center"/>
    </xf>
    <xf numFmtId="0" fontId="14" fillId="0" borderId="27" xfId="0" applyFont="1" applyBorder="1" applyAlignment="1">
      <alignment horizontal="left"/>
    </xf>
    <xf numFmtId="0" fontId="19" fillId="0" borderId="26" xfId="0" applyFont="1" applyBorder="1"/>
    <xf numFmtId="10" fontId="19" fillId="5" borderId="0" xfId="0" applyNumberFormat="1" applyFont="1" applyFill="1" applyBorder="1"/>
    <xf numFmtId="0" fontId="20" fillId="0" borderId="27" xfId="0" applyFont="1" applyBorder="1"/>
    <xf numFmtId="0" fontId="22" fillId="0" borderId="0" xfId="0" applyFont="1"/>
    <xf numFmtId="3" fontId="14" fillId="0" borderId="0" xfId="0" applyNumberFormat="1" applyFont="1" applyBorder="1" applyAlignment="1">
      <alignment horizontal="center"/>
    </xf>
    <xf numFmtId="0" fontId="23" fillId="0" borderId="0" xfId="0" applyFont="1" applyAlignment="1">
      <alignment horizontal="left" wrapText="1"/>
    </xf>
    <xf numFmtId="0" fontId="14" fillId="0" borderId="27" xfId="0" applyFont="1" applyBorder="1" applyAlignment="1">
      <alignment horizontal="left" wrapText="1"/>
    </xf>
    <xf numFmtId="0" fontId="24" fillId="0" borderId="24" xfId="0" applyFont="1" applyBorder="1"/>
    <xf numFmtId="0" fontId="14" fillId="0" borderId="14" xfId="0" applyFont="1" applyBorder="1"/>
    <xf numFmtId="0" fontId="14" fillId="0" borderId="25" xfId="0" applyFont="1" applyBorder="1"/>
    <xf numFmtId="3" fontId="14" fillId="0" borderId="0" xfId="0" applyNumberFormat="1" applyFont="1" applyBorder="1"/>
    <xf numFmtId="0" fontId="14" fillId="0" borderId="0" xfId="0" applyFont="1" applyBorder="1"/>
    <xf numFmtId="0" fontId="24" fillId="0" borderId="26" xfId="0" applyFont="1" applyBorder="1"/>
    <xf numFmtId="165" fontId="24" fillId="0" borderId="0" xfId="1" applyNumberFormat="1" applyFont="1" applyBorder="1"/>
    <xf numFmtId="0" fontId="24" fillId="0" borderId="27" xfId="0" applyFont="1" applyBorder="1"/>
    <xf numFmtId="0" fontId="21" fillId="0" borderId="0" xfId="0" applyFont="1" applyBorder="1" applyAlignment="1">
      <alignment horizontal="right"/>
    </xf>
    <xf numFmtId="2" fontId="24" fillId="0" borderId="0" xfId="0" applyNumberFormat="1" applyFont="1" applyBorder="1"/>
    <xf numFmtId="0" fontId="25" fillId="0" borderId="27" xfId="0" applyFont="1" applyBorder="1"/>
    <xf numFmtId="0" fontId="27" fillId="0" borderId="24" xfId="0" applyFont="1" applyBorder="1" applyAlignment="1">
      <alignment wrapText="1"/>
    </xf>
    <xf numFmtId="0" fontId="2" fillId="0" borderId="0" xfId="0" applyFont="1"/>
    <xf numFmtId="0" fontId="31" fillId="9" borderId="0" xfId="6"/>
    <xf numFmtId="0" fontId="0" fillId="0" borderId="32" xfId="0" applyBorder="1" applyAlignment="1">
      <alignment wrapText="1"/>
    </xf>
    <xf numFmtId="0" fontId="0" fillId="0" borderId="32" xfId="0" applyBorder="1"/>
    <xf numFmtId="0" fontId="2" fillId="5" borderId="34" xfId="5" applyFill="1" applyBorder="1" applyAlignment="1">
      <alignment wrapText="1"/>
    </xf>
    <xf numFmtId="0" fontId="30" fillId="5" borderId="35" xfId="5" applyFont="1" applyFill="1" applyBorder="1"/>
    <xf numFmtId="0" fontId="0" fillId="0" borderId="32" xfId="0" applyFill="1" applyBorder="1" applyAlignment="1">
      <alignment wrapText="1"/>
    </xf>
    <xf numFmtId="0" fontId="0" fillId="0" borderId="33" xfId="0" applyFill="1" applyBorder="1" applyAlignment="1">
      <alignment wrapText="1"/>
    </xf>
    <xf numFmtId="3" fontId="17" fillId="0" borderId="38" xfId="0" applyNumberFormat="1" applyFont="1" applyBorder="1" applyAlignment="1">
      <alignment horizontal="left" wrapText="1"/>
    </xf>
    <xf numFmtId="3" fontId="17" fillId="0" borderId="39" xfId="0" applyNumberFormat="1" applyFont="1" applyBorder="1"/>
    <xf numFmtId="3" fontId="32" fillId="0" borderId="38" xfId="0" applyNumberFormat="1" applyFont="1" applyBorder="1" applyAlignment="1">
      <alignment horizontal="left" wrapText="1"/>
    </xf>
    <xf numFmtId="3" fontId="34" fillId="0" borderId="38" xfId="0" applyNumberFormat="1" applyFont="1" applyFill="1" applyBorder="1" applyAlignment="1">
      <alignment horizontal="right" wrapText="1"/>
    </xf>
    <xf numFmtId="3" fontId="34" fillId="0" borderId="39" xfId="0" applyNumberFormat="1" applyFont="1" applyFill="1" applyBorder="1"/>
    <xf numFmtId="3" fontId="35" fillId="0" borderId="38" xfId="0" applyNumberFormat="1" applyFont="1" applyFill="1" applyBorder="1" applyAlignment="1">
      <alignment horizontal="right" wrapText="1"/>
    </xf>
    <xf numFmtId="3" fontId="35" fillId="0" borderId="39" xfId="0" applyNumberFormat="1" applyFont="1" applyFill="1" applyBorder="1"/>
    <xf numFmtId="3" fontId="17" fillId="0" borderId="39" xfId="0" applyNumberFormat="1" applyFont="1" applyFill="1" applyBorder="1"/>
    <xf numFmtId="3" fontId="17" fillId="0" borderId="40" xfId="0" applyNumberFormat="1" applyFont="1" applyFill="1" applyBorder="1"/>
    <xf numFmtId="3" fontId="35" fillId="0" borderId="31" xfId="0" applyNumberFormat="1" applyFont="1" applyFill="1" applyBorder="1" applyAlignment="1">
      <alignment horizontal="right" wrapText="1"/>
    </xf>
    <xf numFmtId="3" fontId="18" fillId="0" borderId="31" xfId="0" applyNumberFormat="1" applyFont="1" applyFill="1" applyBorder="1"/>
    <xf numFmtId="3" fontId="32" fillId="0" borderId="31" xfId="0" applyNumberFormat="1" applyFont="1" applyFill="1" applyBorder="1" applyAlignment="1">
      <alignment horizontal="left" wrapText="1"/>
    </xf>
    <xf numFmtId="3" fontId="17" fillId="0" borderId="31" xfId="0" applyNumberFormat="1" applyFont="1" applyFill="1" applyBorder="1"/>
    <xf numFmtId="3" fontId="18" fillId="0" borderId="41" xfId="0" applyNumberFormat="1" applyFont="1" applyFill="1" applyBorder="1" applyAlignment="1">
      <alignment horizontal="right" wrapText="1"/>
    </xf>
    <xf numFmtId="3" fontId="32" fillId="11" borderId="38" xfId="0" applyNumberFormat="1" applyFont="1" applyFill="1" applyBorder="1" applyAlignment="1">
      <alignment wrapText="1"/>
    </xf>
    <xf numFmtId="3" fontId="32" fillId="12" borderId="42" xfId="0" applyNumberFormat="1" applyFont="1" applyFill="1" applyBorder="1" applyAlignment="1">
      <alignment wrapText="1"/>
    </xf>
    <xf numFmtId="3" fontId="32" fillId="12" borderId="39" xfId="0" applyNumberFormat="1" applyFont="1" applyFill="1" applyBorder="1"/>
    <xf numFmtId="3" fontId="32" fillId="11" borderId="42" xfId="0" applyNumberFormat="1" applyFont="1" applyFill="1" applyBorder="1" applyAlignment="1">
      <alignment wrapText="1"/>
    </xf>
    <xf numFmtId="3" fontId="32" fillId="11" borderId="39" xfId="0" applyNumberFormat="1" applyFont="1" applyFill="1" applyBorder="1"/>
    <xf numFmtId="3" fontId="33" fillId="0" borderId="38" xfId="0" applyNumberFormat="1" applyFont="1" applyBorder="1" applyAlignment="1">
      <alignment horizontal="left" wrapText="1"/>
    </xf>
    <xf numFmtId="3" fontId="17" fillId="0" borderId="38" xfId="0" applyNumberFormat="1" applyFont="1" applyBorder="1" applyAlignment="1">
      <alignment horizontal="right" wrapText="1"/>
    </xf>
    <xf numFmtId="3" fontId="35" fillId="0" borderId="38" xfId="0" applyNumberFormat="1" applyFont="1" applyBorder="1" applyAlignment="1">
      <alignment horizontal="right" wrapText="1"/>
    </xf>
    <xf numFmtId="3" fontId="37" fillId="0" borderId="39" xfId="0" applyNumberFormat="1" applyFont="1" applyFill="1" applyBorder="1"/>
    <xf numFmtId="3" fontId="17" fillId="0" borderId="38" xfId="0" applyNumberFormat="1" applyFont="1" applyFill="1" applyBorder="1" applyAlignment="1">
      <alignment horizontal="left" wrapText="1"/>
    </xf>
    <xf numFmtId="3" fontId="36" fillId="0" borderId="38" xfId="0" applyNumberFormat="1" applyFont="1" applyBorder="1" applyAlignment="1">
      <alignment horizontal="left" wrapText="1"/>
    </xf>
    <xf numFmtId="3" fontId="36" fillId="0" borderId="38" xfId="0" applyNumberFormat="1" applyFont="1" applyFill="1" applyBorder="1" applyAlignment="1">
      <alignment horizontal="left" wrapText="1"/>
    </xf>
    <xf numFmtId="0" fontId="39" fillId="0" borderId="0" xfId="8" applyFont="1" applyBorder="1" applyAlignment="1">
      <alignment horizontal="right"/>
    </xf>
    <xf numFmtId="0" fontId="39" fillId="0" borderId="0" xfId="8" applyFont="1" applyFill="1" applyBorder="1" applyAlignment="1">
      <alignment horizontal="right"/>
    </xf>
    <xf numFmtId="3" fontId="39" fillId="0" borderId="0" xfId="8" applyNumberFormat="1" applyFont="1" applyFill="1" applyBorder="1" applyAlignment="1">
      <alignment horizontal="right"/>
    </xf>
    <xf numFmtId="3" fontId="39" fillId="5" borderId="0" xfId="8" applyNumberFormat="1" applyFont="1" applyFill="1" applyBorder="1" applyAlignment="1">
      <alignment horizontal="right"/>
    </xf>
    <xf numFmtId="0" fontId="17" fillId="0" borderId="0" xfId="0" applyFont="1"/>
    <xf numFmtId="3" fontId="40" fillId="0" borderId="0" xfId="8" applyNumberFormat="1" applyFont="1" applyFill="1" applyBorder="1" applyAlignment="1">
      <alignment horizontal="right"/>
    </xf>
    <xf numFmtId="3" fontId="40" fillId="5" borderId="0" xfId="8" applyNumberFormat="1" applyFont="1" applyFill="1" applyBorder="1" applyAlignment="1">
      <alignment horizontal="right"/>
    </xf>
    <xf numFmtId="3" fontId="17" fillId="0" borderId="31" xfId="0" applyNumberFormat="1" applyFont="1" applyBorder="1" applyAlignment="1">
      <alignment horizontal="left" wrapText="1"/>
    </xf>
    <xf numFmtId="3" fontId="33" fillId="0" borderId="31" xfId="0" applyNumberFormat="1" applyFont="1" applyBorder="1" applyAlignment="1">
      <alignment horizontal="left" wrapText="1"/>
    </xf>
    <xf numFmtId="3" fontId="34" fillId="0" borderId="31" xfId="0" applyNumberFormat="1" applyFont="1" applyBorder="1"/>
    <xf numFmtId="0" fontId="32" fillId="0" borderId="0" xfId="0" applyFont="1" applyProtection="1">
      <protection hidden="1"/>
    </xf>
    <xf numFmtId="0" fontId="3" fillId="2" borderId="3" xfId="0" applyFont="1" applyFill="1" applyBorder="1" applyAlignment="1">
      <alignment horizontal="left" vertical="top"/>
    </xf>
    <xf numFmtId="3" fontId="34" fillId="0" borderId="44" xfId="0" applyNumberFormat="1" applyFont="1" applyFill="1" applyBorder="1" applyAlignment="1">
      <alignment horizontal="right" wrapText="1"/>
    </xf>
    <xf numFmtId="3" fontId="35" fillId="0" borderId="45" xfId="0" applyNumberFormat="1" applyFont="1" applyFill="1" applyBorder="1" applyAlignment="1">
      <alignment horizontal="right" wrapText="1"/>
    </xf>
    <xf numFmtId="0" fontId="3" fillId="2" borderId="0" xfId="0" applyFont="1" applyFill="1" applyBorder="1" applyAlignment="1">
      <alignment horizontal="center" vertical="top"/>
    </xf>
    <xf numFmtId="3" fontId="33" fillId="0" borderId="43" xfId="0" applyNumberFormat="1" applyFont="1" applyBorder="1" applyAlignment="1">
      <alignment horizontal="left" wrapText="1"/>
    </xf>
    <xf numFmtId="3" fontId="33" fillId="0" borderId="46" xfId="0" applyNumberFormat="1" applyFont="1" applyBorder="1" applyAlignment="1">
      <alignment horizontal="left" wrapText="1"/>
    </xf>
    <xf numFmtId="0" fontId="3" fillId="5" borderId="0" xfId="0" applyFont="1" applyFill="1" applyBorder="1" applyAlignment="1">
      <alignment horizontal="left" vertical="top"/>
    </xf>
    <xf numFmtId="0" fontId="3" fillId="5" borderId="0" xfId="0" applyFont="1" applyFill="1" applyBorder="1" applyAlignment="1">
      <alignment horizontal="center" vertical="top"/>
    </xf>
    <xf numFmtId="0" fontId="31" fillId="5" borderId="0" xfId="6" applyFill="1" applyBorder="1" applyAlignment="1">
      <alignment horizontal="center" vertical="top"/>
    </xf>
    <xf numFmtId="0" fontId="31" fillId="9" borderId="0" xfId="6" applyBorder="1" applyAlignment="1" applyProtection="1">
      <alignment wrapText="1"/>
      <protection locked="0"/>
    </xf>
    <xf numFmtId="3" fontId="33" fillId="0" borderId="0" xfId="0" applyNumberFormat="1" applyFont="1" applyBorder="1" applyAlignment="1">
      <alignment horizontal="left" wrapText="1"/>
    </xf>
    <xf numFmtId="165" fontId="17" fillId="0" borderId="31" xfId="1" applyNumberFormat="1" applyFont="1" applyBorder="1" applyAlignment="1">
      <alignment horizontal="right" wrapText="1"/>
    </xf>
    <xf numFmtId="0" fontId="42" fillId="0" borderId="0" xfId="9" applyFont="1" applyFill="1"/>
    <xf numFmtId="166" fontId="35" fillId="0" borderId="39" xfId="0" applyNumberFormat="1" applyFont="1" applyFill="1" applyBorder="1"/>
    <xf numFmtId="166" fontId="35" fillId="0" borderId="31" xfId="0" applyNumberFormat="1" applyFont="1" applyFill="1" applyBorder="1"/>
    <xf numFmtId="3" fontId="43" fillId="9" borderId="0" xfId="6" applyNumberFormat="1" applyFont="1" applyBorder="1" applyAlignment="1">
      <alignment wrapText="1"/>
    </xf>
    <xf numFmtId="0" fontId="14" fillId="0" borderId="26" xfId="0" applyFont="1" applyBorder="1" applyAlignment="1"/>
    <xf numFmtId="0" fontId="17" fillId="14" borderId="0" xfId="12" applyFont="1" applyBorder="1" applyAlignment="1">
      <alignment horizontal="center" vertical="top"/>
    </xf>
    <xf numFmtId="3" fontId="17" fillId="14" borderId="39" xfId="12" applyNumberFormat="1" applyFont="1" applyBorder="1"/>
    <xf numFmtId="3" fontId="17" fillId="13" borderId="39" xfId="11" applyNumberFormat="1" applyFont="1" applyBorder="1"/>
    <xf numFmtId="166" fontId="17" fillId="13" borderId="39" xfId="11" applyNumberFormat="1" applyFont="1" applyBorder="1"/>
    <xf numFmtId="3" fontId="33" fillId="14" borderId="39" xfId="12" applyNumberFormat="1" applyFont="1" applyBorder="1"/>
    <xf numFmtId="3" fontId="17" fillId="13" borderId="40" xfId="11" applyNumberFormat="1" applyFont="1" applyBorder="1"/>
    <xf numFmtId="3" fontId="17" fillId="13" borderId="31" xfId="11" applyNumberFormat="1" applyFont="1" applyBorder="1"/>
    <xf numFmtId="166" fontId="17" fillId="13" borderId="31" xfId="11" applyNumberFormat="1" applyFont="1" applyBorder="1"/>
    <xf numFmtId="3" fontId="33" fillId="13" borderId="39" xfId="11" applyNumberFormat="1" applyFont="1" applyBorder="1"/>
    <xf numFmtId="0" fontId="17" fillId="5" borderId="0" xfId="7" applyFont="1" applyFill="1" applyBorder="1" applyAlignment="1">
      <alignment horizontal="center" vertical="top"/>
    </xf>
    <xf numFmtId="165" fontId="17" fillId="13" borderId="31" xfId="11" applyNumberFormat="1" applyFont="1" applyBorder="1" applyAlignment="1">
      <alignment horizontal="right" wrapText="1"/>
    </xf>
    <xf numFmtId="0" fontId="17" fillId="15" borderId="3" xfId="13" applyFont="1" applyBorder="1" applyAlignment="1">
      <alignment horizontal="center" vertical="top"/>
    </xf>
    <xf numFmtId="3" fontId="17" fillId="5" borderId="46" xfId="11" applyNumberFormat="1" applyFont="1" applyFill="1" applyBorder="1" applyAlignment="1">
      <alignment horizontal="left" wrapText="1"/>
    </xf>
    <xf numFmtId="167" fontId="21" fillId="0" borderId="0" xfId="0" applyNumberFormat="1" applyFont="1" applyBorder="1" applyAlignment="1">
      <alignment horizontal="center"/>
    </xf>
    <xf numFmtId="166" fontId="21" fillId="0" borderId="0" xfId="0" applyNumberFormat="1" applyFont="1" applyBorder="1" applyAlignment="1">
      <alignment horizontal="center"/>
    </xf>
    <xf numFmtId="2" fontId="14" fillId="0" borderId="0" xfId="0" applyNumberFormat="1" applyFont="1" applyBorder="1"/>
    <xf numFmtId="3" fontId="21" fillId="0" borderId="0" xfId="0" applyNumberFormat="1" applyFont="1" applyBorder="1" applyAlignment="1">
      <alignment horizontal="right"/>
    </xf>
    <xf numFmtId="0" fontId="16" fillId="3" borderId="1" xfId="0" applyFont="1" applyFill="1" applyBorder="1" applyAlignment="1">
      <alignment horizontal="left" vertical="top" indent="1"/>
    </xf>
    <xf numFmtId="0" fontId="15" fillId="3" borderId="1" xfId="0" applyFont="1" applyFill="1" applyBorder="1" applyAlignment="1">
      <alignment horizontal="left" vertical="top"/>
    </xf>
    <xf numFmtId="0" fontId="45" fillId="3" borderId="1" xfId="0" applyFont="1" applyFill="1" applyBorder="1" applyAlignment="1">
      <alignment horizontal="left" vertical="top" indent="2"/>
    </xf>
    <xf numFmtId="3" fontId="46" fillId="0" borderId="0" xfId="0" applyNumberFormat="1" applyFont="1" applyAlignment="1">
      <alignment horizontal="right"/>
    </xf>
    <xf numFmtId="3" fontId="45" fillId="3" borderId="1" xfId="0" applyNumberFormat="1" applyFont="1" applyFill="1" applyBorder="1" applyAlignment="1">
      <alignment horizontal="right" vertical="top"/>
    </xf>
    <xf numFmtId="9" fontId="45" fillId="3" borderId="1" xfId="1" applyFont="1" applyFill="1" applyBorder="1" applyAlignment="1">
      <alignment horizontal="center" vertical="top"/>
    </xf>
    <xf numFmtId="0" fontId="47" fillId="0" borderId="0" xfId="0" applyFont="1"/>
    <xf numFmtId="0" fontId="3" fillId="2" borderId="2" xfId="0" applyFont="1" applyFill="1" applyBorder="1" applyAlignment="1">
      <alignment horizontal="center" vertical="top"/>
    </xf>
    <xf numFmtId="0" fontId="48" fillId="2" borderId="2" xfId="0" applyFont="1" applyFill="1" applyBorder="1" applyAlignment="1">
      <alignment horizontal="left" vertical="top"/>
    </xf>
    <xf numFmtId="0" fontId="48" fillId="2" borderId="3" xfId="0" applyFont="1" applyFill="1" applyBorder="1" applyAlignment="1">
      <alignment horizontal="center" vertical="top"/>
    </xf>
    <xf numFmtId="0" fontId="16" fillId="3" borderId="6" xfId="0" applyFont="1" applyFill="1" applyBorder="1" applyAlignment="1">
      <alignment horizontal="left" vertical="top" indent="1"/>
    </xf>
    <xf numFmtId="3" fontId="16" fillId="3" borderId="10" xfId="0" applyNumberFormat="1" applyFont="1" applyFill="1" applyBorder="1" applyAlignment="1">
      <alignment horizontal="right" vertical="center"/>
    </xf>
    <xf numFmtId="0" fontId="16" fillId="3" borderId="10" xfId="0" applyFont="1" applyFill="1" applyBorder="1" applyAlignment="1">
      <alignment horizontal="right" vertical="center"/>
    </xf>
    <xf numFmtId="3" fontId="16" fillId="5" borderId="10" xfId="0" applyNumberFormat="1" applyFont="1" applyFill="1" applyBorder="1" applyAlignment="1">
      <alignment horizontal="right" vertical="center"/>
    </xf>
    <xf numFmtId="0" fontId="15" fillId="6" borderId="13" xfId="0" applyFont="1" applyFill="1" applyBorder="1" applyAlignment="1">
      <alignment horizontal="left" vertical="top"/>
    </xf>
    <xf numFmtId="3" fontId="15" fillId="6" borderId="8" xfId="0" applyNumberFormat="1" applyFont="1" applyFill="1" applyBorder="1" applyAlignment="1">
      <alignment horizontal="right" vertical="top"/>
    </xf>
    <xf numFmtId="0" fontId="15" fillId="6" borderId="16" xfId="0" applyFont="1" applyFill="1" applyBorder="1" applyAlignment="1">
      <alignment horizontal="left" vertical="top"/>
    </xf>
    <xf numFmtId="3" fontId="15" fillId="6" borderId="18" xfId="0" applyNumberFormat="1" applyFont="1" applyFill="1" applyBorder="1" applyAlignment="1">
      <alignment horizontal="right" vertical="top"/>
    </xf>
    <xf numFmtId="0" fontId="15" fillId="7" borderId="11" xfId="0" applyFont="1" applyFill="1" applyBorder="1" applyAlignment="1">
      <alignment horizontal="left" vertical="top"/>
    </xf>
    <xf numFmtId="3" fontId="16" fillId="7" borderId="12" xfId="0" applyNumberFormat="1" applyFont="1" applyFill="1" applyBorder="1" applyAlignment="1">
      <alignment horizontal="right" vertical="top"/>
    </xf>
    <xf numFmtId="3" fontId="15" fillId="7" borderId="12" xfId="0" applyNumberFormat="1" applyFont="1" applyFill="1" applyBorder="1" applyAlignment="1">
      <alignment horizontal="right" vertical="top"/>
    </xf>
    <xf numFmtId="0" fontId="18" fillId="0" borderId="0" xfId="0" applyFont="1"/>
    <xf numFmtId="0" fontId="50" fillId="3" borderId="6" xfId="0" applyFont="1" applyFill="1" applyBorder="1" applyAlignment="1">
      <alignment horizontal="left" vertical="top" indent="1"/>
    </xf>
    <xf numFmtId="3" fontId="51" fillId="5" borderId="0" xfId="0" applyNumberFormat="1" applyFont="1" applyFill="1" applyAlignment="1">
      <alignment horizontal="right" vertical="center"/>
    </xf>
    <xf numFmtId="3" fontId="0" fillId="0" borderId="0" xfId="0" applyNumberFormat="1"/>
    <xf numFmtId="9" fontId="0" fillId="0" borderId="0" xfId="1" applyFont="1"/>
    <xf numFmtId="0" fontId="35" fillId="0" borderId="0" xfId="0" applyFont="1"/>
    <xf numFmtId="0" fontId="53" fillId="0" borderId="0" xfId="4" applyFont="1"/>
    <xf numFmtId="3" fontId="32" fillId="12" borderId="50" xfId="0" applyNumberFormat="1" applyFont="1" applyFill="1" applyBorder="1" applyAlignment="1">
      <alignment wrapText="1"/>
    </xf>
    <xf numFmtId="10" fontId="32" fillId="12" borderId="50" xfId="1" applyNumberFormat="1" applyFont="1" applyFill="1" applyBorder="1" applyAlignment="1">
      <alignment wrapText="1"/>
    </xf>
    <xf numFmtId="3" fontId="32" fillId="12" borderId="51" xfId="0" applyNumberFormat="1" applyFont="1" applyFill="1" applyBorder="1" applyAlignment="1">
      <alignment wrapText="1"/>
    </xf>
    <xf numFmtId="3" fontId="32" fillId="12" borderId="31" xfId="0" applyNumberFormat="1" applyFont="1" applyFill="1" applyBorder="1" applyAlignment="1">
      <alignment wrapText="1"/>
    </xf>
    <xf numFmtId="3" fontId="32" fillId="16" borderId="31" xfId="0" applyNumberFormat="1" applyFont="1" applyFill="1" applyBorder="1" applyAlignment="1">
      <alignment wrapText="1"/>
    </xf>
    <xf numFmtId="3" fontId="32" fillId="16" borderId="50" xfId="0" applyNumberFormat="1" applyFont="1" applyFill="1" applyBorder="1" applyAlignment="1">
      <alignment wrapText="1"/>
    </xf>
    <xf numFmtId="10" fontId="32" fillId="16" borderId="50" xfId="1" applyNumberFormat="1" applyFont="1" applyFill="1" applyBorder="1" applyAlignment="1">
      <alignment wrapText="1"/>
    </xf>
    <xf numFmtId="3" fontId="32" fillId="12" borderId="38" xfId="0" applyNumberFormat="1" applyFont="1" applyFill="1" applyBorder="1" applyAlignment="1">
      <alignment wrapText="1"/>
    </xf>
    <xf numFmtId="3" fontId="32" fillId="12" borderId="52" xfId="0" applyNumberFormat="1" applyFont="1" applyFill="1" applyBorder="1" applyAlignment="1">
      <alignment wrapText="1"/>
    </xf>
    <xf numFmtId="3" fontId="17" fillId="13" borderId="53" xfId="11" applyNumberFormat="1" applyFont="1" applyBorder="1"/>
    <xf numFmtId="3" fontId="32" fillId="12" borderId="53" xfId="0" applyNumberFormat="1" applyFont="1" applyFill="1" applyBorder="1"/>
    <xf numFmtId="0" fontId="17" fillId="15" borderId="31" xfId="13" applyFont="1" applyBorder="1" applyAlignment="1">
      <alignment horizontal="center" vertical="top"/>
    </xf>
    <xf numFmtId="0" fontId="48" fillId="2" borderId="31" xfId="0" applyFont="1" applyFill="1" applyBorder="1" applyAlignment="1">
      <alignment horizontal="center" vertical="top"/>
    </xf>
    <xf numFmtId="0" fontId="0" fillId="0" borderId="31" xfId="0" applyBorder="1"/>
    <xf numFmtId="3" fontId="0" fillId="0" borderId="31" xfId="0" applyNumberFormat="1" applyBorder="1"/>
    <xf numFmtId="3" fontId="32" fillId="12" borderId="31" xfId="0" applyNumberFormat="1" applyFont="1" applyFill="1" applyBorder="1"/>
    <xf numFmtId="3" fontId="32" fillId="12" borderId="41" xfId="0" applyNumberFormat="1" applyFont="1" applyFill="1" applyBorder="1" applyAlignment="1">
      <alignment wrapText="1"/>
    </xf>
    <xf numFmtId="3" fontId="32" fillId="12" borderId="54" xfId="0" applyNumberFormat="1" applyFont="1" applyFill="1" applyBorder="1" applyAlignment="1">
      <alignment wrapText="1"/>
    </xf>
    <xf numFmtId="3" fontId="17" fillId="13" borderId="55" xfId="11" applyNumberFormat="1" applyFont="1" applyBorder="1"/>
    <xf numFmtId="3" fontId="32" fillId="12" borderId="55" xfId="0" applyNumberFormat="1" applyFont="1" applyFill="1" applyBorder="1"/>
    <xf numFmtId="0" fontId="54" fillId="0" borderId="0" xfId="0" applyFont="1"/>
    <xf numFmtId="0" fontId="0" fillId="17" borderId="0" xfId="0" applyFill="1"/>
    <xf numFmtId="0" fontId="3" fillId="17" borderId="3" xfId="0" applyFont="1" applyFill="1" applyBorder="1" applyAlignment="1">
      <alignment horizontal="center" vertical="top"/>
    </xf>
    <xf numFmtId="0" fontId="31" fillId="17" borderId="0" xfId="6" applyFill="1" applyBorder="1" applyAlignment="1">
      <alignment horizontal="center" vertical="top"/>
    </xf>
    <xf numFmtId="3" fontId="33" fillId="17" borderId="0" xfId="0" applyNumberFormat="1" applyFont="1" applyFill="1" applyBorder="1" applyAlignment="1">
      <alignment horizontal="left" wrapText="1"/>
    </xf>
    <xf numFmtId="165" fontId="17" fillId="17" borderId="31" xfId="1" applyNumberFormat="1" applyFont="1" applyFill="1" applyBorder="1" applyAlignment="1">
      <alignment horizontal="right" wrapText="1"/>
    </xf>
    <xf numFmtId="3" fontId="33" fillId="17" borderId="46" xfId="0" applyNumberFormat="1" applyFont="1" applyFill="1" applyBorder="1" applyAlignment="1">
      <alignment horizontal="left" wrapText="1"/>
    </xf>
    <xf numFmtId="3" fontId="17" fillId="17" borderId="39" xfId="0" applyNumberFormat="1" applyFont="1" applyFill="1" applyBorder="1"/>
    <xf numFmtId="3" fontId="34" fillId="17" borderId="39" xfId="0" applyNumberFormat="1" applyFont="1" applyFill="1" applyBorder="1"/>
    <xf numFmtId="166" fontId="35" fillId="17" borderId="39" xfId="0" applyNumberFormat="1" applyFont="1" applyFill="1" applyBorder="1"/>
    <xf numFmtId="3" fontId="17" fillId="17" borderId="40" xfId="0" applyNumberFormat="1" applyFont="1" applyFill="1" applyBorder="1"/>
    <xf numFmtId="3" fontId="34" fillId="17" borderId="31" xfId="0" applyNumberFormat="1" applyFont="1" applyFill="1" applyBorder="1"/>
    <xf numFmtId="3" fontId="17" fillId="17" borderId="31" xfId="0" applyNumberFormat="1" applyFont="1" applyFill="1" applyBorder="1"/>
    <xf numFmtId="3" fontId="18" fillId="17" borderId="31" xfId="0" applyNumberFormat="1" applyFont="1" applyFill="1" applyBorder="1"/>
    <xf numFmtId="3" fontId="32" fillId="17" borderId="39" xfId="0" applyNumberFormat="1" applyFont="1" applyFill="1" applyBorder="1"/>
    <xf numFmtId="3" fontId="39" fillId="17" borderId="0" xfId="8" applyNumberFormat="1" applyFont="1" applyFill="1" applyBorder="1" applyAlignment="1">
      <alignment horizontal="right"/>
    </xf>
    <xf numFmtId="3" fontId="40" fillId="17" borderId="0" xfId="8" applyNumberFormat="1" applyFont="1" applyFill="1" applyBorder="1" applyAlignment="1">
      <alignment horizontal="right"/>
    </xf>
    <xf numFmtId="0" fontId="3" fillId="17" borderId="0" xfId="0" applyFont="1" applyFill="1" applyBorder="1" applyAlignment="1">
      <alignment horizontal="center" vertical="top"/>
    </xf>
    <xf numFmtId="166" fontId="35" fillId="17" borderId="31" xfId="0" applyNumberFormat="1" applyFont="1" applyFill="1" applyBorder="1"/>
    <xf numFmtId="3" fontId="35" fillId="17" borderId="39" xfId="0" applyNumberFormat="1" applyFont="1" applyFill="1" applyBorder="1"/>
    <xf numFmtId="3" fontId="37" fillId="17" borderId="39" xfId="0" applyNumberFormat="1" applyFont="1" applyFill="1" applyBorder="1"/>
    <xf numFmtId="0" fontId="17" fillId="17" borderId="0" xfId="0" applyFont="1" applyFill="1"/>
    <xf numFmtId="0" fontId="55" fillId="18" borderId="56" xfId="0" applyFont="1" applyFill="1" applyBorder="1" applyAlignment="1">
      <alignment vertical="center" wrapText="1"/>
    </xf>
    <xf numFmtId="0" fontId="57" fillId="0" borderId="56" xfId="0" applyFont="1" applyBorder="1" applyAlignment="1">
      <alignment horizontal="left" indent="1"/>
    </xf>
    <xf numFmtId="0" fontId="58" fillId="0" borderId="56" xfId="0" applyFont="1" applyBorder="1"/>
    <xf numFmtId="0" fontId="5" fillId="6" borderId="9" xfId="0" applyFont="1" applyFill="1" applyBorder="1" applyAlignment="1">
      <alignment horizontal="left" vertical="top"/>
    </xf>
    <xf numFmtId="0" fontId="56" fillId="18" borderId="56" xfId="0" applyFont="1" applyFill="1" applyBorder="1" applyAlignment="1">
      <alignment horizontal="center" vertical="center" wrapText="1"/>
    </xf>
    <xf numFmtId="0" fontId="57" fillId="0" borderId="56" xfId="0" applyFont="1" applyBorder="1" applyAlignment="1">
      <alignment horizontal="center"/>
    </xf>
    <xf numFmtId="0" fontId="57" fillId="0" borderId="57" xfId="0" applyFont="1" applyBorder="1" applyAlignment="1">
      <alignment horizontal="center"/>
    </xf>
    <xf numFmtId="0" fontId="58" fillId="0" borderId="56" xfId="0" applyFont="1" applyBorder="1" applyAlignment="1">
      <alignment horizontal="center"/>
    </xf>
    <xf numFmtId="0" fontId="5" fillId="6" borderId="59" xfId="0" applyFont="1" applyFill="1" applyBorder="1" applyAlignment="1">
      <alignment horizontal="left" vertical="top"/>
    </xf>
    <xf numFmtId="0" fontId="59" fillId="18" borderId="56" xfId="0" applyFont="1" applyFill="1" applyBorder="1" applyAlignment="1">
      <alignment horizontal="center" vertical="center" wrapText="1"/>
    </xf>
    <xf numFmtId="168" fontId="58" fillId="0" borderId="56" xfId="0" applyNumberFormat="1" applyFont="1" applyBorder="1" applyAlignment="1">
      <alignment horizontal="center"/>
    </xf>
    <xf numFmtId="10" fontId="5" fillId="6" borderId="59" xfId="0" applyNumberFormat="1" applyFont="1" applyFill="1" applyBorder="1" applyAlignment="1">
      <alignment horizontal="center" vertical="top"/>
    </xf>
    <xf numFmtId="0" fontId="60" fillId="18" borderId="56" xfId="0" applyFont="1" applyFill="1" applyBorder="1" applyAlignment="1">
      <alignment horizontal="center" vertical="center" wrapText="1"/>
    </xf>
    <xf numFmtId="0" fontId="61" fillId="18" borderId="56" xfId="0" applyFont="1" applyFill="1" applyBorder="1" applyAlignment="1">
      <alignment vertical="center" wrapText="1"/>
    </xf>
    <xf numFmtId="0" fontId="57" fillId="0" borderId="0" xfId="0" applyFont="1"/>
    <xf numFmtId="0" fontId="62" fillId="0" borderId="0" xfId="0" applyFont="1"/>
    <xf numFmtId="0" fontId="63" fillId="0" borderId="0" xfId="0" applyFont="1"/>
    <xf numFmtId="1" fontId="57" fillId="0" borderId="56" xfId="0" applyNumberFormat="1" applyFont="1" applyBorder="1" applyAlignment="1">
      <alignment horizontal="center"/>
    </xf>
    <xf numFmtId="169" fontId="57" fillId="0" borderId="56" xfId="0" applyNumberFormat="1" applyFont="1" applyBorder="1" applyAlignment="1">
      <alignment horizontal="center"/>
    </xf>
    <xf numFmtId="0" fontId="57" fillId="0" borderId="57" xfId="0" applyFont="1" applyBorder="1" applyAlignment="1">
      <alignment horizontal="left" indent="1"/>
    </xf>
    <xf numFmtId="171" fontId="57" fillId="0" borderId="56" xfId="0" applyNumberFormat="1" applyFont="1" applyBorder="1" applyAlignment="1">
      <alignment horizontal="center"/>
    </xf>
    <xf numFmtId="0" fontId="58" fillId="0" borderId="0" xfId="0" applyFont="1"/>
    <xf numFmtId="0" fontId="57" fillId="0" borderId="0" xfId="0" applyFont="1" applyAlignment="1">
      <alignment horizontal="center"/>
    </xf>
    <xf numFmtId="0" fontId="0" fillId="0" borderId="47" xfId="0" applyFont="1" applyBorder="1" applyAlignment="1">
      <alignment horizontal="left" wrapText="1"/>
    </xf>
    <xf numFmtId="0" fontId="0" fillId="0" borderId="48" xfId="0" applyFont="1" applyBorder="1" applyAlignment="1">
      <alignment horizontal="left" wrapText="1"/>
    </xf>
    <xf numFmtId="0" fontId="0" fillId="0" borderId="49" xfId="0" applyFont="1" applyBorder="1" applyAlignment="1">
      <alignment horizontal="left" wrapText="1"/>
    </xf>
    <xf numFmtId="3" fontId="33" fillId="0" borderId="36" xfId="0" applyNumberFormat="1" applyFont="1" applyBorder="1" applyAlignment="1">
      <alignment horizontal="left" wrapText="1"/>
    </xf>
    <xf numFmtId="3" fontId="33" fillId="0" borderId="37" xfId="0" applyNumberFormat="1" applyFont="1" applyBorder="1" applyAlignment="1">
      <alignment horizontal="left" wrapText="1"/>
    </xf>
    <xf numFmtId="0" fontId="41" fillId="9" borderId="20" xfId="6" applyFont="1" applyBorder="1" applyAlignment="1">
      <alignment horizontal="center" wrapText="1"/>
    </xf>
    <xf numFmtId="0" fontId="41" fillId="9" borderId="20" xfId="6" applyFont="1" applyBorder="1" applyAlignment="1">
      <alignment horizontal="center"/>
    </xf>
    <xf numFmtId="0" fontId="17" fillId="15" borderId="20" xfId="13" applyFont="1" applyBorder="1" applyAlignment="1">
      <alignment horizontal="center"/>
    </xf>
    <xf numFmtId="0" fontId="49" fillId="0" borderId="0" xfId="0" applyFont="1" applyAlignment="1">
      <alignment horizontal="center"/>
    </xf>
    <xf numFmtId="0" fontId="0" fillId="0" borderId="47" xfId="0" applyBorder="1" applyAlignment="1">
      <alignment horizontal="left" wrapText="1"/>
    </xf>
    <xf numFmtId="0" fontId="0" fillId="0" borderId="48" xfId="0" applyBorder="1" applyAlignment="1">
      <alignment horizontal="left" wrapText="1"/>
    </xf>
    <xf numFmtId="0" fontId="0" fillId="0" borderId="49" xfId="0" applyBorder="1" applyAlignment="1">
      <alignment horizontal="left" wrapText="1"/>
    </xf>
    <xf numFmtId="0" fontId="0" fillId="16" borderId="31" xfId="0" applyFill="1" applyBorder="1" applyAlignment="1"/>
    <xf numFmtId="0" fontId="26" fillId="0" borderId="28" xfId="0" applyFont="1" applyBorder="1" applyAlignment="1">
      <alignment horizontal="left" wrapText="1"/>
    </xf>
    <xf numFmtId="0" fontId="26" fillId="0" borderId="29" xfId="0" applyFont="1" applyBorder="1" applyAlignment="1">
      <alignment horizontal="left" wrapText="1"/>
    </xf>
    <xf numFmtId="0" fontId="26" fillId="0" borderId="30" xfId="0" applyFont="1" applyBorder="1" applyAlignment="1">
      <alignment horizontal="left" wrapText="1"/>
    </xf>
    <xf numFmtId="0" fontId="44" fillId="0" borderId="28" xfId="0" applyFont="1" applyBorder="1" applyAlignment="1">
      <alignment wrapText="1"/>
    </xf>
    <xf numFmtId="0" fontId="44" fillId="0" borderId="29" xfId="0" applyFont="1" applyBorder="1" applyAlignment="1">
      <alignment wrapText="1"/>
    </xf>
    <xf numFmtId="0" fontId="44" fillId="0" borderId="30" xfId="0" applyFont="1" applyBorder="1" applyAlignment="1">
      <alignment wrapText="1"/>
    </xf>
    <xf numFmtId="0" fontId="14" fillId="0" borderId="28" xfId="0" applyFont="1" applyBorder="1" applyAlignment="1">
      <alignment horizontal="left" wrapText="1"/>
    </xf>
    <xf numFmtId="0" fontId="14" fillId="0" borderId="29" xfId="0" applyFont="1" applyBorder="1" applyAlignment="1">
      <alignment horizontal="left" wrapText="1"/>
    </xf>
    <xf numFmtId="0" fontId="14" fillId="0" borderId="30" xfId="0" applyFont="1" applyBorder="1" applyAlignment="1">
      <alignment horizontal="left" wrapText="1"/>
    </xf>
    <xf numFmtId="0" fontId="44" fillId="0" borderId="28" xfId="0" applyFont="1" applyBorder="1" applyAlignment="1">
      <alignment horizontal="left" wrapText="1"/>
    </xf>
    <xf numFmtId="0" fontId="44" fillId="0" borderId="29" xfId="0" applyFont="1" applyBorder="1" applyAlignment="1">
      <alignment horizontal="left" wrapText="1"/>
    </xf>
    <xf numFmtId="0" fontId="44" fillId="0" borderId="30" xfId="0" applyFont="1" applyBorder="1" applyAlignment="1">
      <alignment horizontal="left" wrapText="1"/>
    </xf>
    <xf numFmtId="0" fontId="28" fillId="0" borderId="20" xfId="0" applyFont="1" applyBorder="1" applyAlignment="1">
      <alignment horizontal="center" wrapText="1"/>
    </xf>
    <xf numFmtId="0" fontId="28" fillId="0" borderId="20" xfId="0" applyFont="1" applyBorder="1" applyAlignment="1">
      <alignment horizontal="center"/>
    </xf>
    <xf numFmtId="0" fontId="57" fillId="0" borderId="57" xfId="0" applyFont="1" applyBorder="1" applyAlignment="1">
      <alignment horizontal="left"/>
    </xf>
    <xf numFmtId="0" fontId="57" fillId="0" borderId="58" xfId="0" applyFont="1" applyBorder="1" applyAlignment="1">
      <alignment horizontal="left"/>
    </xf>
    <xf numFmtId="0" fontId="57" fillId="0" borderId="60" xfId="0" applyFont="1" applyBorder="1" applyAlignment="1">
      <alignment horizontal="left"/>
    </xf>
    <xf numFmtId="170" fontId="57" fillId="0" borderId="57" xfId="0" applyNumberFormat="1" applyFont="1" applyBorder="1" applyAlignment="1">
      <alignment horizontal="left" indent="4"/>
    </xf>
    <xf numFmtId="170" fontId="57" fillId="0" borderId="58" xfId="0" applyNumberFormat="1" applyFont="1" applyBorder="1" applyAlignment="1">
      <alignment horizontal="left" indent="4"/>
    </xf>
    <xf numFmtId="170" fontId="57" fillId="0" borderId="60" xfId="0" applyNumberFormat="1" applyFont="1" applyBorder="1" applyAlignment="1">
      <alignment horizontal="left" indent="4"/>
    </xf>
    <xf numFmtId="0" fontId="56" fillId="19" borderId="57" xfId="0" applyFont="1" applyFill="1" applyBorder="1" applyAlignment="1">
      <alignment horizontal="left" vertical="center" wrapText="1"/>
    </xf>
    <xf numFmtId="0" fontId="56" fillId="19" borderId="58" xfId="0" applyFont="1" applyFill="1" applyBorder="1" applyAlignment="1">
      <alignment horizontal="left" vertical="center" wrapText="1"/>
    </xf>
    <xf numFmtId="0" fontId="56" fillId="19" borderId="60" xfId="0" applyFont="1" applyFill="1" applyBorder="1" applyAlignment="1">
      <alignment horizontal="left" vertical="center" wrapText="1"/>
    </xf>
    <xf numFmtId="0" fontId="56" fillId="18" borderId="57" xfId="0" applyFont="1" applyFill="1" applyBorder="1" applyAlignment="1">
      <alignment horizontal="center" vertical="center" wrapText="1"/>
    </xf>
    <xf numFmtId="0" fontId="56" fillId="18" borderId="60" xfId="0" applyFont="1" applyFill="1" applyBorder="1" applyAlignment="1">
      <alignment horizontal="center" vertical="center" wrapText="1"/>
    </xf>
    <xf numFmtId="0" fontId="57" fillId="0" borderId="57" xfId="0" applyFont="1" applyBorder="1" applyAlignment="1">
      <alignment horizontal="left" indent="4"/>
    </xf>
    <xf numFmtId="0" fontId="57" fillId="0" borderId="58" xfId="0" applyFont="1" applyBorder="1" applyAlignment="1">
      <alignment horizontal="left" indent="4"/>
    </xf>
    <xf numFmtId="0" fontId="57" fillId="0" borderId="60" xfId="0" applyFont="1" applyBorder="1" applyAlignment="1">
      <alignment horizontal="left" indent="4"/>
    </xf>
  </cellXfs>
  <cellStyles count="14">
    <cellStyle name="20% - Accent3" xfId="5" builtinId="38"/>
    <cellStyle name="20% - Accent6" xfId="11" builtinId="50"/>
    <cellStyle name="40% - Accent6" xfId="12" builtinId="51"/>
    <cellStyle name="60% - Accent5" xfId="7" builtinId="48"/>
    <cellStyle name="60% - Accent6" xfId="13" builtinId="52"/>
    <cellStyle name="Accent5" xfId="6" builtinId="45"/>
    <cellStyle name="Excel Built-in Normal" xfId="2" xr:uid="{00000000-0005-0000-0000-000005000000}"/>
    <cellStyle name="Normal" xfId="0" builtinId="0"/>
    <cellStyle name="Normal 2" xfId="3" xr:uid="{00000000-0005-0000-0000-000007000000}"/>
    <cellStyle name="Normal 3" xfId="9" xr:uid="{00000000-0005-0000-0000-000008000000}"/>
    <cellStyle name="Normal_SAPERrahavood130307 2" xfId="8" xr:uid="{00000000-0005-0000-0000-000009000000}"/>
    <cellStyle name="Percent" xfId="1" builtinId="5"/>
    <cellStyle name="Percent 2" xfId="10" xr:uid="{00000000-0005-0000-0000-00000B000000}"/>
    <cellStyle name="Title" xfId="4" builtinId="1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eetu\AppData\Local\Microsoft\Windows\INetCache\Content.Outlook\J9DL03QL\fra_vaiketaotlusvoor15.03.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inantseerimiskava"/>
      <sheetName val="2 Jätkusuutlikkus"/>
      <sheetName val="3 Vastavus-valikukriteeriumid"/>
      <sheetName val="4 Seireplaan"/>
    </sheetNames>
    <sheetDataSet>
      <sheetData sheetId="0" refreshError="1"/>
      <sheetData sheetId="1" refreshError="1"/>
      <sheetData sheetId="2">
        <row r="2">
          <cell r="C2">
            <v>250</v>
          </cell>
          <cell r="D2">
            <v>275</v>
          </cell>
        </row>
        <row r="7">
          <cell r="C7">
            <v>12000</v>
          </cell>
          <cell r="D7">
            <v>11500</v>
          </cell>
        </row>
        <row r="8">
          <cell r="C8">
            <v>60</v>
          </cell>
        </row>
        <row r="11">
          <cell r="C11">
            <v>200</v>
          </cell>
          <cell r="D11">
            <v>190</v>
          </cell>
        </row>
        <row r="12">
          <cell r="C12">
            <v>85</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topLeftCell="A2" workbookViewId="0">
      <selection activeCell="H17" sqref="H17"/>
    </sheetView>
  </sheetViews>
  <sheetFormatPr defaultRowHeight="14.5" x14ac:dyDescent="0.35"/>
  <cols>
    <col min="1" max="1" width="96.54296875" customWidth="1"/>
  </cols>
  <sheetData>
    <row r="1" spans="1:1" ht="17.25" hidden="1" customHeight="1" x14ac:dyDescent="0.35">
      <c r="A1" s="84"/>
    </row>
    <row r="2" spans="1:1" x14ac:dyDescent="0.35">
      <c r="A2" s="85" t="s">
        <v>95</v>
      </c>
    </row>
    <row r="3" spans="1:1" ht="58" x14ac:dyDescent="0.35">
      <c r="A3" s="82" t="s">
        <v>96</v>
      </c>
    </row>
    <row r="4" spans="1:1" x14ac:dyDescent="0.35">
      <c r="A4" s="83" t="s">
        <v>98</v>
      </c>
    </row>
    <row r="5" spans="1:1" x14ac:dyDescent="0.35">
      <c r="A5" s="83" t="s">
        <v>97</v>
      </c>
    </row>
    <row r="6" spans="1:1" ht="43.5" x14ac:dyDescent="0.35">
      <c r="A6" s="82" t="s">
        <v>99</v>
      </c>
    </row>
    <row r="7" spans="1:1" ht="47.25" customHeight="1" x14ac:dyDescent="0.35">
      <c r="A7" s="82" t="s">
        <v>100</v>
      </c>
    </row>
    <row r="8" spans="1:1" ht="43.5" x14ac:dyDescent="0.35">
      <c r="A8" s="86" t="s">
        <v>102</v>
      </c>
    </row>
    <row r="9" spans="1:1" ht="29" x14ac:dyDescent="0.35">
      <c r="A9" s="86" t="s">
        <v>103</v>
      </c>
    </row>
    <row r="10" spans="1:1" ht="58" x14ac:dyDescent="0.35">
      <c r="A10" s="82" t="s">
        <v>104</v>
      </c>
    </row>
    <row r="11" spans="1:1" ht="15" thickBot="1" x14ac:dyDescent="0.4">
      <c r="A11" s="87" t="s">
        <v>105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8"/>
  <sheetViews>
    <sheetView zoomScale="120" zoomScaleNormal="120" workbookViewId="0">
      <selection activeCell="A2" sqref="A2"/>
    </sheetView>
  </sheetViews>
  <sheetFormatPr defaultRowHeight="14.5" x14ac:dyDescent="0.35"/>
  <cols>
    <col min="1" max="1" width="29" customWidth="1"/>
    <col min="2" max="2" width="20" customWidth="1"/>
    <col min="3" max="3" width="19.81640625" customWidth="1"/>
    <col min="4" max="6" width="15.453125" customWidth="1"/>
  </cols>
  <sheetData>
    <row r="1" spans="1:5" ht="24.75" customHeight="1" x14ac:dyDescent="0.35">
      <c r="A1" s="186" t="s">
        <v>94</v>
      </c>
    </row>
    <row r="2" spans="1:5" ht="15" customHeight="1" x14ac:dyDescent="0.35"/>
    <row r="3" spans="1:5" ht="15" thickBot="1" x14ac:dyDescent="0.4">
      <c r="A3" s="3"/>
      <c r="B3" s="4"/>
      <c r="C3" s="4"/>
      <c r="D3" s="4"/>
      <c r="E3" s="4"/>
    </row>
    <row r="4" spans="1:5" ht="16.5" customHeight="1" thickBot="1" x14ac:dyDescent="0.4">
      <c r="A4" s="10" t="s">
        <v>46</v>
      </c>
      <c r="B4" s="166" t="s">
        <v>43</v>
      </c>
      <c r="C4" s="166" t="s">
        <v>47</v>
      </c>
      <c r="D4" s="166" t="s">
        <v>0</v>
      </c>
      <c r="E4" s="4"/>
    </row>
    <row r="5" spans="1:5" ht="15" thickTop="1" x14ac:dyDescent="0.35">
      <c r="A5" s="159" t="s">
        <v>216</v>
      </c>
      <c r="B5" s="30"/>
      <c r="C5" s="30"/>
      <c r="D5" s="6">
        <f>SUM(B5:C5)</f>
        <v>0</v>
      </c>
      <c r="E5" s="4"/>
    </row>
    <row r="6" spans="1:5" x14ac:dyDescent="0.35">
      <c r="A6" s="159" t="s">
        <v>217</v>
      </c>
      <c r="B6" s="30"/>
      <c r="C6" s="30"/>
      <c r="D6" s="6">
        <f>SUM(B6:C6)</f>
        <v>0</v>
      </c>
      <c r="E6" s="4"/>
    </row>
    <row r="7" spans="1:5" x14ac:dyDescent="0.35">
      <c r="A7" s="159" t="s">
        <v>218</v>
      </c>
      <c r="B7" s="30"/>
      <c r="C7" s="30"/>
      <c r="D7" s="6">
        <f>SUM(B7:C7)</f>
        <v>0</v>
      </c>
      <c r="E7" s="4"/>
    </row>
    <row r="8" spans="1:5" x14ac:dyDescent="0.35">
      <c r="A8" s="160" t="s">
        <v>1</v>
      </c>
      <c r="B8" s="8">
        <f>SUM(B5:B7)</f>
        <v>0</v>
      </c>
      <c r="C8" s="8">
        <f>SUM(C5:C7)</f>
        <v>0</v>
      </c>
      <c r="D8" s="8">
        <f t="shared" ref="D8" si="0">SUM(D5:D7)</f>
        <v>0</v>
      </c>
      <c r="E8" s="4"/>
    </row>
    <row r="9" spans="1:5" x14ac:dyDescent="0.35">
      <c r="A9" s="4"/>
      <c r="B9" s="4"/>
      <c r="C9" s="4"/>
      <c r="D9" s="4"/>
      <c r="E9" s="4"/>
    </row>
    <row r="10" spans="1:5" ht="15" thickBot="1" x14ac:dyDescent="0.4">
      <c r="A10" s="3"/>
      <c r="B10" s="5"/>
      <c r="C10" s="5"/>
      <c r="D10" s="4"/>
      <c r="E10" s="4"/>
    </row>
    <row r="11" spans="1:5" ht="15" thickBot="1" x14ac:dyDescent="0.4">
      <c r="A11" s="10" t="s">
        <v>2</v>
      </c>
      <c r="B11" s="166">
        <v>2022</v>
      </c>
      <c r="C11" s="166">
        <f>B11+1</f>
        <v>2023</v>
      </c>
      <c r="D11" s="166" t="s">
        <v>0</v>
      </c>
      <c r="E11" s="10" t="s">
        <v>44</v>
      </c>
    </row>
    <row r="12" spans="1:5" ht="15" thickTop="1" x14ac:dyDescent="0.35">
      <c r="A12" s="159" t="s">
        <v>3</v>
      </c>
      <c r="B12" s="30"/>
      <c r="C12" s="30"/>
      <c r="D12" s="6">
        <f>B12+C12</f>
        <v>0</v>
      </c>
      <c r="E12" s="7" t="str">
        <f>IF($D$16=0,"-",D12/$D$16)</f>
        <v>-</v>
      </c>
    </row>
    <row r="13" spans="1:5" x14ac:dyDescent="0.35">
      <c r="A13" s="159" t="s">
        <v>4</v>
      </c>
      <c r="B13" s="6">
        <f>B14+B15</f>
        <v>0</v>
      </c>
      <c r="C13" s="6">
        <f t="shared" ref="C13" si="1">C14+C15</f>
        <v>0</v>
      </c>
      <c r="D13" s="6">
        <f>B13+C13</f>
        <v>0</v>
      </c>
      <c r="E13" s="7" t="str">
        <f>IF($D$16=0,"-",D13/$D$16)</f>
        <v>-</v>
      </c>
    </row>
    <row r="14" spans="1:5" x14ac:dyDescent="0.35">
      <c r="A14" s="161" t="s">
        <v>5</v>
      </c>
      <c r="B14" s="162"/>
      <c r="C14" s="162"/>
      <c r="D14" s="163">
        <f>B14+C14</f>
        <v>0</v>
      </c>
      <c r="E14" s="164"/>
    </row>
    <row r="15" spans="1:5" x14ac:dyDescent="0.35">
      <c r="A15" s="161" t="s">
        <v>6</v>
      </c>
      <c r="B15" s="162"/>
      <c r="C15" s="162"/>
      <c r="D15" s="163">
        <f>B15+C15</f>
        <v>0</v>
      </c>
      <c r="E15" s="164"/>
    </row>
    <row r="16" spans="1:5" x14ac:dyDescent="0.35">
      <c r="A16" s="160" t="s">
        <v>7</v>
      </c>
      <c r="B16" s="8">
        <f>B12+B13</f>
        <v>0</v>
      </c>
      <c r="C16" s="8">
        <f t="shared" ref="C16:D16" si="2">C12+C13</f>
        <v>0</v>
      </c>
      <c r="D16" s="8">
        <f t="shared" si="2"/>
        <v>0</v>
      </c>
      <c r="E16" s="9"/>
    </row>
    <row r="17" spans="1:4" ht="15" thickBot="1" x14ac:dyDescent="0.4"/>
    <row r="18" spans="1:4" ht="63" customHeight="1" thickBot="1" x14ac:dyDescent="0.4">
      <c r="A18" s="252" t="s">
        <v>101</v>
      </c>
      <c r="B18" s="253"/>
      <c r="C18" s="253"/>
      <c r="D18" s="254"/>
    </row>
  </sheetData>
  <mergeCells count="1">
    <mergeCell ref="A18:D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86"/>
  <sheetViews>
    <sheetView workbookViewId="0">
      <selection activeCell="A3" sqref="A3"/>
    </sheetView>
  </sheetViews>
  <sheetFormatPr defaultRowHeight="14.5" x14ac:dyDescent="0.35"/>
  <cols>
    <col min="1" max="1" width="38.1796875" customWidth="1"/>
    <col min="2" max="2" width="9.81640625" bestFit="1" customWidth="1"/>
    <col min="11" max="16" width="8.81640625" style="208"/>
  </cols>
  <sheetData>
    <row r="1" spans="1:17" ht="17.5" x14ac:dyDescent="0.35">
      <c r="A1" s="186" t="s">
        <v>95</v>
      </c>
    </row>
    <row r="2" spans="1:17" ht="14.25" customHeight="1" x14ac:dyDescent="0.35">
      <c r="A2" t="s">
        <v>106</v>
      </c>
    </row>
    <row r="3" spans="1:17" ht="14.25" customHeight="1" x14ac:dyDescent="0.35"/>
    <row r="4" spans="1:17" ht="18" hidden="1" customHeight="1" x14ac:dyDescent="0.35">
      <c r="A4" t="s">
        <v>39</v>
      </c>
    </row>
    <row r="5" spans="1:17" ht="27" customHeight="1" thickBot="1" x14ac:dyDescent="0.4">
      <c r="A5" s="81"/>
      <c r="B5" s="257" t="s">
        <v>121</v>
      </c>
      <c r="C5" s="257"/>
      <c r="D5" s="257"/>
      <c r="E5" s="259" t="s">
        <v>45</v>
      </c>
      <c r="F5" s="259"/>
      <c r="G5" s="258" t="s">
        <v>122</v>
      </c>
      <c r="H5" s="258"/>
      <c r="I5" s="258"/>
      <c r="J5" s="258"/>
      <c r="K5" s="258"/>
      <c r="L5" s="258"/>
      <c r="M5" s="258"/>
      <c r="N5" s="258"/>
      <c r="O5" s="258"/>
      <c r="P5" s="258"/>
    </row>
    <row r="6" spans="1:17" ht="15" thickBot="1" x14ac:dyDescent="0.4">
      <c r="A6" s="125" t="s">
        <v>164</v>
      </c>
      <c r="B6" s="11">
        <v>2019</v>
      </c>
      <c r="C6" s="11">
        <f>B6+1</f>
        <v>2020</v>
      </c>
      <c r="D6" s="11">
        <f t="shared" ref="D6:P6" si="0">C6+1</f>
        <v>2021</v>
      </c>
      <c r="E6" s="153">
        <f t="shared" si="0"/>
        <v>2022</v>
      </c>
      <c r="F6" s="153">
        <f t="shared" si="0"/>
        <v>2023</v>
      </c>
      <c r="G6" s="11">
        <f t="shared" si="0"/>
        <v>2024</v>
      </c>
      <c r="H6" s="11">
        <f t="shared" si="0"/>
        <v>2025</v>
      </c>
      <c r="I6" s="11">
        <f t="shared" si="0"/>
        <v>2026</v>
      </c>
      <c r="J6" s="11">
        <f t="shared" si="0"/>
        <v>2027</v>
      </c>
      <c r="K6" s="209">
        <f t="shared" si="0"/>
        <v>2028</v>
      </c>
      <c r="L6" s="209">
        <f t="shared" si="0"/>
        <v>2029</v>
      </c>
      <c r="M6" s="209">
        <f t="shared" si="0"/>
        <v>2030</v>
      </c>
      <c r="N6" s="209">
        <f t="shared" si="0"/>
        <v>2031</v>
      </c>
      <c r="O6" s="209">
        <f t="shared" si="0"/>
        <v>2032</v>
      </c>
      <c r="P6" s="209">
        <f t="shared" si="0"/>
        <v>2033</v>
      </c>
    </row>
    <row r="7" spans="1:17" ht="9" customHeight="1" thickTop="1" x14ac:dyDescent="0.35">
      <c r="A7" s="131"/>
      <c r="B7" s="132"/>
      <c r="C7" s="132"/>
      <c r="D7" s="132"/>
      <c r="E7" s="151"/>
      <c r="F7" s="151"/>
      <c r="G7" s="133"/>
      <c r="H7" s="133"/>
      <c r="I7" s="133"/>
      <c r="J7" s="133"/>
      <c r="K7" s="210"/>
      <c r="L7" s="210"/>
      <c r="M7" s="210"/>
      <c r="N7" s="210"/>
      <c r="O7" s="210"/>
      <c r="P7" s="210"/>
    </row>
    <row r="8" spans="1:17" hidden="1" x14ac:dyDescent="0.35">
      <c r="A8" s="134" t="s">
        <v>126</v>
      </c>
      <c r="B8" s="135"/>
      <c r="C8" s="135"/>
      <c r="D8" s="135"/>
      <c r="E8" s="135"/>
      <c r="F8" s="135"/>
      <c r="G8" s="135"/>
      <c r="H8" s="135"/>
      <c r="I8" s="135"/>
      <c r="J8" s="135"/>
      <c r="K8" s="211"/>
      <c r="L8" s="211"/>
      <c r="M8" s="211"/>
      <c r="N8" s="211"/>
      <c r="O8" s="211"/>
      <c r="P8" s="211"/>
    </row>
    <row r="9" spans="1:17" x14ac:dyDescent="0.35">
      <c r="A9" s="121" t="s">
        <v>127</v>
      </c>
      <c r="B9" s="121"/>
      <c r="C9" s="121"/>
      <c r="D9" s="121"/>
      <c r="E9" s="152">
        <v>0.127</v>
      </c>
      <c r="F9" s="152">
        <v>2.1000000000000001E-2</v>
      </c>
      <c r="G9" s="136">
        <v>1.2E-2</v>
      </c>
      <c r="H9" s="136">
        <v>1.7000000000000001E-2</v>
      </c>
      <c r="I9" s="136">
        <v>0.02</v>
      </c>
      <c r="J9" s="136">
        <v>0.02</v>
      </c>
      <c r="K9" s="212">
        <v>0.02</v>
      </c>
      <c r="L9" s="212">
        <v>0.02</v>
      </c>
      <c r="M9" s="212">
        <v>0.02</v>
      </c>
      <c r="N9" s="212">
        <v>0.02</v>
      </c>
      <c r="O9" s="212">
        <v>0.02</v>
      </c>
      <c r="P9" s="212">
        <v>0.02</v>
      </c>
      <c r="Q9" s="137" t="s">
        <v>185</v>
      </c>
    </row>
    <row r="10" spans="1:17" x14ac:dyDescent="0.35">
      <c r="A10" s="121" t="s">
        <v>128</v>
      </c>
      <c r="B10" s="122"/>
      <c r="C10" s="122"/>
      <c r="D10" s="122"/>
      <c r="E10" s="152">
        <v>7.0000000000000007E-2</v>
      </c>
      <c r="F10" s="152">
        <v>5.6000000000000001E-2</v>
      </c>
      <c r="G10" s="136">
        <v>3.5999999999999997E-2</v>
      </c>
      <c r="H10" s="136">
        <v>4.4999999999999998E-2</v>
      </c>
      <c r="I10" s="136">
        <v>0.05</v>
      </c>
      <c r="J10" s="136">
        <v>5.1014709665872404E-2</v>
      </c>
      <c r="K10" s="212">
        <v>4.9874878312059723E-2</v>
      </c>
      <c r="L10" s="212">
        <v>4.8577379868069315E-2</v>
      </c>
      <c r="M10" s="212">
        <v>4.7182805872340472E-2</v>
      </c>
      <c r="N10" s="212">
        <v>4.5751747864522407E-2</v>
      </c>
      <c r="O10" s="212">
        <v>4.4344797386195678E-2</v>
      </c>
      <c r="P10" s="212">
        <v>4.3022545981592275E-2</v>
      </c>
      <c r="Q10" s="137" t="s">
        <v>186</v>
      </c>
    </row>
    <row r="11" spans="1:17" ht="10.5" customHeight="1" thickBot="1" x14ac:dyDescent="0.4">
      <c r="A11" s="129"/>
      <c r="B11" s="130"/>
      <c r="C11" s="130"/>
      <c r="D11" s="130"/>
      <c r="E11" s="130"/>
      <c r="F11" s="130"/>
      <c r="G11" s="130"/>
      <c r="H11" s="130"/>
      <c r="I11" s="130"/>
      <c r="J11" s="130"/>
      <c r="K11" s="213"/>
      <c r="L11" s="213"/>
      <c r="M11" s="213"/>
      <c r="N11" s="213"/>
      <c r="O11" s="213"/>
      <c r="P11" s="213"/>
    </row>
    <row r="12" spans="1:17" ht="15" customHeight="1" thickBot="1" x14ac:dyDescent="0.4">
      <c r="A12" s="125" t="s">
        <v>138</v>
      </c>
      <c r="B12" s="11">
        <f>B6</f>
        <v>2019</v>
      </c>
      <c r="C12" s="11">
        <f t="shared" ref="C12:P12" si="1">C6</f>
        <v>2020</v>
      </c>
      <c r="D12" s="11">
        <f t="shared" si="1"/>
        <v>2021</v>
      </c>
      <c r="E12" s="153">
        <f t="shared" si="1"/>
        <v>2022</v>
      </c>
      <c r="F12" s="153">
        <f t="shared" si="1"/>
        <v>2023</v>
      </c>
      <c r="G12" s="11">
        <f t="shared" si="1"/>
        <v>2024</v>
      </c>
      <c r="H12" s="11">
        <f t="shared" si="1"/>
        <v>2025</v>
      </c>
      <c r="I12" s="11">
        <f t="shared" si="1"/>
        <v>2026</v>
      </c>
      <c r="J12" s="11">
        <f t="shared" si="1"/>
        <v>2027</v>
      </c>
      <c r="K12" s="209">
        <f t="shared" si="1"/>
        <v>2028</v>
      </c>
      <c r="L12" s="209">
        <f t="shared" si="1"/>
        <v>2029</v>
      </c>
      <c r="M12" s="209">
        <f t="shared" si="1"/>
        <v>2030</v>
      </c>
      <c r="N12" s="209">
        <f t="shared" si="1"/>
        <v>2031</v>
      </c>
      <c r="O12" s="209">
        <f t="shared" si="1"/>
        <v>2032</v>
      </c>
      <c r="P12" s="209">
        <f t="shared" si="1"/>
        <v>2033</v>
      </c>
    </row>
    <row r="13" spans="1:17" ht="15" thickTop="1" x14ac:dyDescent="0.35">
      <c r="A13" s="129" t="s">
        <v>107</v>
      </c>
      <c r="B13" s="130"/>
      <c r="C13" s="130"/>
      <c r="D13" s="130"/>
      <c r="E13" s="154"/>
      <c r="F13" s="154"/>
      <c r="G13" s="130"/>
      <c r="H13" s="130"/>
      <c r="I13" s="130"/>
      <c r="J13" s="130"/>
      <c r="K13" s="213"/>
      <c r="L13" s="213"/>
      <c r="M13" s="213"/>
      <c r="N13" s="213"/>
      <c r="O13" s="213"/>
      <c r="P13" s="213"/>
    </row>
    <row r="14" spans="1:17" x14ac:dyDescent="0.35">
      <c r="A14" s="88" t="s">
        <v>123</v>
      </c>
      <c r="B14" s="89"/>
      <c r="C14" s="89"/>
      <c r="D14" s="89"/>
      <c r="E14" s="144"/>
      <c r="F14" s="144"/>
      <c r="G14" s="89"/>
      <c r="H14" s="89"/>
      <c r="I14" s="89"/>
      <c r="J14" s="89"/>
      <c r="K14" s="214"/>
      <c r="L14" s="214"/>
      <c r="M14" s="214"/>
      <c r="N14" s="214"/>
      <c r="O14" s="214"/>
      <c r="P14" s="214"/>
    </row>
    <row r="15" spans="1:17" x14ac:dyDescent="0.35">
      <c r="A15" s="90" t="s">
        <v>124</v>
      </c>
      <c r="B15" s="89">
        <f t="shared" ref="B15:D15" si="2">B16*B17</f>
        <v>0</v>
      </c>
      <c r="C15" s="89">
        <f t="shared" si="2"/>
        <v>0</v>
      </c>
      <c r="D15" s="89">
        <f t="shared" si="2"/>
        <v>0</v>
      </c>
      <c r="E15" s="144">
        <f>E16*E17</f>
        <v>0</v>
      </c>
      <c r="F15" s="144">
        <f t="shared" ref="F15:P15" si="3">F16*F17</f>
        <v>0</v>
      </c>
      <c r="G15" s="89">
        <f t="shared" si="3"/>
        <v>0</v>
      </c>
      <c r="H15" s="89">
        <f t="shared" si="3"/>
        <v>0</v>
      </c>
      <c r="I15" s="89">
        <f t="shared" si="3"/>
        <v>0</v>
      </c>
      <c r="J15" s="89">
        <f t="shared" si="3"/>
        <v>0</v>
      </c>
      <c r="K15" s="214">
        <f t="shared" si="3"/>
        <v>0</v>
      </c>
      <c r="L15" s="214">
        <f t="shared" si="3"/>
        <v>0</v>
      </c>
      <c r="M15" s="214">
        <f t="shared" si="3"/>
        <v>0</v>
      </c>
      <c r="N15" s="214">
        <f t="shared" si="3"/>
        <v>0</v>
      </c>
      <c r="O15" s="214">
        <f t="shared" si="3"/>
        <v>0</v>
      </c>
      <c r="P15" s="214">
        <f t="shared" si="3"/>
        <v>0</v>
      </c>
    </row>
    <row r="16" spans="1:17" x14ac:dyDescent="0.35">
      <c r="A16" s="91" t="s">
        <v>131</v>
      </c>
      <c r="B16" s="92"/>
      <c r="C16" s="92"/>
      <c r="D16" s="92"/>
      <c r="E16" s="144"/>
      <c r="F16" s="144"/>
      <c r="G16" s="92"/>
      <c r="H16" s="92"/>
      <c r="I16" s="92"/>
      <c r="J16" s="92"/>
      <c r="K16" s="215"/>
      <c r="L16" s="215"/>
      <c r="M16" s="215"/>
      <c r="N16" s="215"/>
      <c r="O16" s="215"/>
      <c r="P16" s="215"/>
    </row>
    <row r="17" spans="1:16" x14ac:dyDescent="0.35">
      <c r="A17" s="93" t="s">
        <v>132</v>
      </c>
      <c r="B17" s="138"/>
      <c r="C17" s="138"/>
      <c r="D17" s="138"/>
      <c r="E17" s="145">
        <f>D17*(1+E9)</f>
        <v>0</v>
      </c>
      <c r="F17" s="145">
        <f t="shared" ref="F17:P17" si="4">E17*(1+F9)</f>
        <v>0</v>
      </c>
      <c r="G17" s="138">
        <f t="shared" si="4"/>
        <v>0</v>
      </c>
      <c r="H17" s="138">
        <f t="shared" si="4"/>
        <v>0</v>
      </c>
      <c r="I17" s="138">
        <f t="shared" si="4"/>
        <v>0</v>
      </c>
      <c r="J17" s="138">
        <f t="shared" si="4"/>
        <v>0</v>
      </c>
      <c r="K17" s="216">
        <f t="shared" si="4"/>
        <v>0</v>
      </c>
      <c r="L17" s="216">
        <f t="shared" si="4"/>
        <v>0</v>
      </c>
      <c r="M17" s="216">
        <f t="shared" si="4"/>
        <v>0</v>
      </c>
      <c r="N17" s="216">
        <f t="shared" si="4"/>
        <v>0</v>
      </c>
      <c r="O17" s="216">
        <f t="shared" si="4"/>
        <v>0</v>
      </c>
      <c r="P17" s="216">
        <f t="shared" si="4"/>
        <v>0</v>
      </c>
    </row>
    <row r="18" spans="1:16" x14ac:dyDescent="0.35">
      <c r="A18" s="90" t="s">
        <v>125</v>
      </c>
      <c r="B18" s="96">
        <f t="shared" ref="B18:D18" si="5">B19*B20</f>
        <v>0</v>
      </c>
      <c r="C18" s="96">
        <f t="shared" si="5"/>
        <v>0</v>
      </c>
      <c r="D18" s="96">
        <f t="shared" si="5"/>
        <v>0</v>
      </c>
      <c r="E18" s="147">
        <f>E19*E20</f>
        <v>0</v>
      </c>
      <c r="F18" s="147">
        <f t="shared" ref="F18:P18" si="6">F19*F20</f>
        <v>0</v>
      </c>
      <c r="G18" s="96">
        <f t="shared" si="6"/>
        <v>0</v>
      </c>
      <c r="H18" s="96">
        <f t="shared" si="6"/>
        <v>0</v>
      </c>
      <c r="I18" s="96">
        <f t="shared" si="6"/>
        <v>0</v>
      </c>
      <c r="J18" s="96">
        <f t="shared" si="6"/>
        <v>0</v>
      </c>
      <c r="K18" s="217">
        <f t="shared" si="6"/>
        <v>0</v>
      </c>
      <c r="L18" s="217">
        <f t="shared" si="6"/>
        <v>0</v>
      </c>
      <c r="M18" s="217">
        <f t="shared" si="6"/>
        <v>0</v>
      </c>
      <c r="N18" s="217">
        <f t="shared" si="6"/>
        <v>0</v>
      </c>
      <c r="O18" s="217">
        <f t="shared" si="6"/>
        <v>0</v>
      </c>
      <c r="P18" s="217">
        <f t="shared" si="6"/>
        <v>0</v>
      </c>
    </row>
    <row r="19" spans="1:16" x14ac:dyDescent="0.35">
      <c r="A19" s="126" t="s">
        <v>133</v>
      </c>
      <c r="B19" s="123"/>
      <c r="C19" s="123"/>
      <c r="D19" s="123"/>
      <c r="E19" s="148"/>
      <c r="F19" s="148"/>
      <c r="G19" s="123"/>
      <c r="H19" s="123"/>
      <c r="I19" s="123"/>
      <c r="J19" s="123"/>
      <c r="K19" s="218"/>
      <c r="L19" s="218"/>
      <c r="M19" s="218"/>
      <c r="N19" s="218"/>
      <c r="O19" s="218"/>
      <c r="P19" s="218"/>
    </row>
    <row r="20" spans="1:16" x14ac:dyDescent="0.35">
      <c r="A20" s="127" t="s">
        <v>132</v>
      </c>
      <c r="B20" s="139"/>
      <c r="C20" s="139"/>
      <c r="D20" s="139"/>
      <c r="E20" s="145">
        <f>D20*(1+E9)</f>
        <v>0</v>
      </c>
      <c r="F20" s="145">
        <f>E20*(1+F9)</f>
        <v>0</v>
      </c>
      <c r="G20" s="138">
        <f t="shared" ref="G20:P20" si="7">F20*(1+G9)</f>
        <v>0</v>
      </c>
      <c r="H20" s="138">
        <f t="shared" si="7"/>
        <v>0</v>
      </c>
      <c r="I20" s="138">
        <f t="shared" si="7"/>
        <v>0</v>
      </c>
      <c r="J20" s="138">
        <f t="shared" si="7"/>
        <v>0</v>
      </c>
      <c r="K20" s="216">
        <f t="shared" si="7"/>
        <v>0</v>
      </c>
      <c r="L20" s="216">
        <f t="shared" si="7"/>
        <v>0</v>
      </c>
      <c r="M20" s="216">
        <f t="shared" si="7"/>
        <v>0</v>
      </c>
      <c r="N20" s="216">
        <f t="shared" si="7"/>
        <v>0</v>
      </c>
      <c r="O20" s="216">
        <f t="shared" si="7"/>
        <v>0</v>
      </c>
      <c r="P20" s="216">
        <f t="shared" si="7"/>
        <v>0</v>
      </c>
    </row>
    <row r="21" spans="1:16" x14ac:dyDescent="0.35">
      <c r="A21" s="99" t="s">
        <v>108</v>
      </c>
      <c r="B21" s="100">
        <f t="shared" ref="B21:D21" si="8">B22*B23</f>
        <v>0</v>
      </c>
      <c r="C21" s="100">
        <f t="shared" si="8"/>
        <v>0</v>
      </c>
      <c r="D21" s="100">
        <f t="shared" si="8"/>
        <v>0</v>
      </c>
      <c r="E21" s="148">
        <f>E22*E23</f>
        <v>0</v>
      </c>
      <c r="F21" s="148">
        <f t="shared" ref="F21:P21" si="9">F22*F23</f>
        <v>0</v>
      </c>
      <c r="G21" s="100">
        <f t="shared" si="9"/>
        <v>0</v>
      </c>
      <c r="H21" s="100">
        <f t="shared" si="9"/>
        <v>0</v>
      </c>
      <c r="I21" s="100">
        <f t="shared" si="9"/>
        <v>0</v>
      </c>
      <c r="J21" s="100">
        <f t="shared" si="9"/>
        <v>0</v>
      </c>
      <c r="K21" s="219">
        <f t="shared" si="9"/>
        <v>0</v>
      </c>
      <c r="L21" s="219">
        <f t="shared" si="9"/>
        <v>0</v>
      </c>
      <c r="M21" s="219">
        <f t="shared" si="9"/>
        <v>0</v>
      </c>
      <c r="N21" s="219">
        <f t="shared" si="9"/>
        <v>0</v>
      </c>
      <c r="O21" s="219">
        <f t="shared" si="9"/>
        <v>0</v>
      </c>
      <c r="P21" s="219">
        <f t="shared" si="9"/>
        <v>0</v>
      </c>
    </row>
    <row r="22" spans="1:16" x14ac:dyDescent="0.35">
      <c r="A22" s="101" t="s">
        <v>133</v>
      </c>
      <c r="B22" s="98"/>
      <c r="C22" s="98"/>
      <c r="D22" s="98"/>
      <c r="E22" s="148"/>
      <c r="F22" s="148"/>
      <c r="G22" s="98"/>
      <c r="H22" s="98"/>
      <c r="I22" s="98"/>
      <c r="J22" s="98"/>
      <c r="K22" s="220"/>
      <c r="L22" s="220"/>
      <c r="M22" s="220"/>
      <c r="N22" s="220"/>
      <c r="O22" s="220"/>
      <c r="P22" s="220"/>
    </row>
    <row r="23" spans="1:16" x14ac:dyDescent="0.35">
      <c r="A23" s="97" t="s">
        <v>132</v>
      </c>
      <c r="B23" s="139"/>
      <c r="C23" s="139"/>
      <c r="D23" s="139"/>
      <c r="E23" s="145">
        <f>D23*(1+E9)</f>
        <v>0</v>
      </c>
      <c r="F23" s="145">
        <f>E23*(1+F9)</f>
        <v>0</v>
      </c>
      <c r="G23" s="138">
        <f t="shared" ref="G23:P23" si="10">F23*(1+G9)</f>
        <v>0</v>
      </c>
      <c r="H23" s="138">
        <f t="shared" si="10"/>
        <v>0</v>
      </c>
      <c r="I23" s="138">
        <f t="shared" si="10"/>
        <v>0</v>
      </c>
      <c r="J23" s="138">
        <f t="shared" si="10"/>
        <v>0</v>
      </c>
      <c r="K23" s="216">
        <f t="shared" si="10"/>
        <v>0</v>
      </c>
      <c r="L23" s="216">
        <f t="shared" si="10"/>
        <v>0</v>
      </c>
      <c r="M23" s="216">
        <f t="shared" si="10"/>
        <v>0</v>
      </c>
      <c r="N23" s="216">
        <f t="shared" si="10"/>
        <v>0</v>
      </c>
      <c r="O23" s="216">
        <f t="shared" si="10"/>
        <v>0</v>
      </c>
      <c r="P23" s="216">
        <f t="shared" si="10"/>
        <v>0</v>
      </c>
    </row>
    <row r="24" spans="1:16" ht="15" thickBot="1" x14ac:dyDescent="0.4">
      <c r="A24" s="103" t="s">
        <v>109</v>
      </c>
      <c r="B24" s="104">
        <f>B15+B18+B21</f>
        <v>0</v>
      </c>
      <c r="C24" s="104">
        <f t="shared" ref="C24:P24" si="11">C15+C18+C21</f>
        <v>0</v>
      </c>
      <c r="D24" s="104">
        <f t="shared" si="11"/>
        <v>0</v>
      </c>
      <c r="E24" s="146">
        <f t="shared" si="11"/>
        <v>0</v>
      </c>
      <c r="F24" s="146">
        <f t="shared" si="11"/>
        <v>0</v>
      </c>
      <c r="G24" s="104">
        <f t="shared" si="11"/>
        <v>0</v>
      </c>
      <c r="H24" s="104">
        <f t="shared" si="11"/>
        <v>0</v>
      </c>
      <c r="I24" s="104">
        <f t="shared" si="11"/>
        <v>0</v>
      </c>
      <c r="J24" s="104">
        <f t="shared" si="11"/>
        <v>0</v>
      </c>
      <c r="K24" s="221">
        <f t="shared" si="11"/>
        <v>0</v>
      </c>
      <c r="L24" s="221">
        <f t="shared" si="11"/>
        <v>0</v>
      </c>
      <c r="M24" s="221">
        <f t="shared" si="11"/>
        <v>0</v>
      </c>
      <c r="N24" s="221">
        <f t="shared" si="11"/>
        <v>0</v>
      </c>
      <c r="O24" s="221">
        <f t="shared" si="11"/>
        <v>0</v>
      </c>
      <c r="P24" s="221">
        <f t="shared" si="11"/>
        <v>0</v>
      </c>
    </row>
    <row r="25" spans="1:16" x14ac:dyDescent="0.35">
      <c r="A25" s="255" t="s">
        <v>110</v>
      </c>
      <c r="B25" s="256"/>
      <c r="C25" s="256"/>
      <c r="D25" s="256"/>
      <c r="E25" s="256"/>
      <c r="F25" s="256"/>
      <c r="G25" s="256"/>
      <c r="H25" s="256"/>
      <c r="I25" s="256"/>
      <c r="J25" s="256"/>
      <c r="K25" s="256"/>
      <c r="L25" s="256"/>
      <c r="M25" s="256"/>
      <c r="N25" s="256"/>
      <c r="O25" s="256"/>
      <c r="P25" s="256"/>
    </row>
    <row r="26" spans="1:16" x14ac:dyDescent="0.35">
      <c r="A26" s="105" t="s">
        <v>111</v>
      </c>
      <c r="B26" s="106"/>
      <c r="C26" s="106"/>
      <c r="D26" s="106"/>
      <c r="E26" s="144"/>
      <c r="F26" s="144"/>
      <c r="G26" s="106"/>
      <c r="H26" s="106"/>
      <c r="I26" s="106"/>
      <c r="J26" s="106"/>
      <c r="K26" s="221"/>
      <c r="L26" s="221"/>
      <c r="M26" s="221"/>
      <c r="N26" s="221"/>
      <c r="O26" s="221"/>
      <c r="P26" s="221"/>
    </row>
    <row r="27" spans="1:16" x14ac:dyDescent="0.35">
      <c r="A27" s="107" t="s">
        <v>129</v>
      </c>
      <c r="B27" s="89">
        <f>B28*B29</f>
        <v>0</v>
      </c>
      <c r="C27" s="89">
        <f t="shared" ref="C27:E27" si="12">C28*C29</f>
        <v>0</v>
      </c>
      <c r="D27" s="89">
        <f t="shared" si="12"/>
        <v>0</v>
      </c>
      <c r="E27" s="144">
        <f t="shared" si="12"/>
        <v>0</v>
      </c>
      <c r="F27" s="144">
        <f t="shared" ref="F27" si="13">F28*F29</f>
        <v>0</v>
      </c>
      <c r="G27" s="89">
        <f t="shared" ref="G27" si="14">G28*G29</f>
        <v>0</v>
      </c>
      <c r="H27" s="89">
        <f t="shared" ref="H27" si="15">H28*H29</f>
        <v>0</v>
      </c>
      <c r="I27" s="89">
        <f t="shared" ref="I27" si="16">I28*I29</f>
        <v>0</v>
      </c>
      <c r="J27" s="89">
        <f t="shared" ref="J27" si="17">J28*J29</f>
        <v>0</v>
      </c>
      <c r="K27" s="214">
        <f t="shared" ref="K27" si="18">K28*K29</f>
        <v>0</v>
      </c>
      <c r="L27" s="214">
        <f t="shared" ref="L27" si="19">L28*L29</f>
        <v>0</v>
      </c>
      <c r="M27" s="214">
        <f t="shared" ref="M27" si="20">M28*M29</f>
        <v>0</v>
      </c>
      <c r="N27" s="214">
        <f t="shared" ref="N27" si="21">N28*N29</f>
        <v>0</v>
      </c>
      <c r="O27" s="214">
        <f t="shared" ref="O27" si="22">O28*O29</f>
        <v>0</v>
      </c>
      <c r="P27" s="214">
        <f t="shared" ref="P27" si="23">P28*P29</f>
        <v>0</v>
      </c>
    </row>
    <row r="28" spans="1:16" s="80" customFormat="1" x14ac:dyDescent="0.35">
      <c r="A28" s="108" t="s">
        <v>134</v>
      </c>
      <c r="B28" s="95"/>
      <c r="C28" s="95"/>
      <c r="D28" s="95"/>
      <c r="E28" s="144"/>
      <c r="F28" s="144"/>
      <c r="G28" s="95"/>
      <c r="H28" s="95"/>
      <c r="I28" s="95"/>
      <c r="J28" s="95"/>
      <c r="K28" s="214"/>
      <c r="L28" s="214"/>
      <c r="M28" s="214"/>
      <c r="N28" s="214"/>
      <c r="O28" s="214"/>
      <c r="P28" s="214"/>
    </row>
    <row r="29" spans="1:16" x14ac:dyDescent="0.35">
      <c r="A29" s="109" t="s">
        <v>132</v>
      </c>
      <c r="B29" s="138"/>
      <c r="C29" s="138"/>
      <c r="D29" s="138"/>
      <c r="E29" s="145">
        <f>D29*(1+E9)</f>
        <v>0</v>
      </c>
      <c r="F29" s="145">
        <f t="shared" ref="F29:P29" si="24">E29*(1+F9)</f>
        <v>0</v>
      </c>
      <c r="G29" s="138">
        <f t="shared" si="24"/>
        <v>0</v>
      </c>
      <c r="H29" s="138">
        <f t="shared" si="24"/>
        <v>0</v>
      </c>
      <c r="I29" s="138">
        <f t="shared" si="24"/>
        <v>0</v>
      </c>
      <c r="J29" s="138">
        <f t="shared" si="24"/>
        <v>0</v>
      </c>
      <c r="K29" s="216">
        <f t="shared" si="24"/>
        <v>0</v>
      </c>
      <c r="L29" s="216">
        <f t="shared" si="24"/>
        <v>0</v>
      </c>
      <c r="M29" s="216">
        <f t="shared" si="24"/>
        <v>0</v>
      </c>
      <c r="N29" s="216">
        <f t="shared" si="24"/>
        <v>0</v>
      </c>
      <c r="O29" s="216">
        <f t="shared" si="24"/>
        <v>0</v>
      </c>
      <c r="P29" s="216">
        <f t="shared" si="24"/>
        <v>0</v>
      </c>
    </row>
    <row r="30" spans="1:16" x14ac:dyDescent="0.35">
      <c r="A30" s="107" t="s">
        <v>130</v>
      </c>
      <c r="B30" s="95">
        <f>B31+B34</f>
        <v>0</v>
      </c>
      <c r="C30" s="95">
        <f t="shared" ref="C30:D30" si="25">C31+C34</f>
        <v>0</v>
      </c>
      <c r="D30" s="95">
        <f t="shared" si="25"/>
        <v>0</v>
      </c>
      <c r="E30" s="144">
        <f t="shared" ref="E30" si="26">E31+E34</f>
        <v>0</v>
      </c>
      <c r="F30" s="144">
        <f t="shared" ref="F30" si="27">F31+F34</f>
        <v>0</v>
      </c>
      <c r="G30" s="95">
        <f t="shared" ref="G30" si="28">G31+G34</f>
        <v>0</v>
      </c>
      <c r="H30" s="95">
        <f t="shared" ref="H30" si="29">H31+H34</f>
        <v>0</v>
      </c>
      <c r="I30" s="95">
        <f t="shared" ref="I30" si="30">I31+I34</f>
        <v>0</v>
      </c>
      <c r="J30" s="95">
        <f t="shared" ref="J30" si="31">J31+J34</f>
        <v>0</v>
      </c>
      <c r="K30" s="214">
        <f t="shared" ref="K30" si="32">K31+K34</f>
        <v>0</v>
      </c>
      <c r="L30" s="214">
        <f t="shared" ref="L30" si="33">L31+L34</f>
        <v>0</v>
      </c>
      <c r="M30" s="214">
        <f t="shared" ref="M30" si="34">M31+M34</f>
        <v>0</v>
      </c>
      <c r="N30" s="214">
        <f t="shared" ref="N30" si="35">N31+N34</f>
        <v>0</v>
      </c>
      <c r="O30" s="214">
        <f t="shared" ref="O30" si="36">O31+O34</f>
        <v>0</v>
      </c>
      <c r="P30" s="214">
        <f t="shared" ref="P30" si="37">P31+P34</f>
        <v>0</v>
      </c>
    </row>
    <row r="31" spans="1:16" x14ac:dyDescent="0.35">
      <c r="A31" s="108" t="s">
        <v>124</v>
      </c>
      <c r="B31" s="95">
        <f>B32*B33</f>
        <v>0</v>
      </c>
      <c r="C31" s="95">
        <f t="shared" ref="C31:D31" si="38">C32*C33</f>
        <v>0</v>
      </c>
      <c r="D31" s="95">
        <f t="shared" si="38"/>
        <v>0</v>
      </c>
      <c r="E31" s="144">
        <f t="shared" ref="E31" si="39">E32*E33</f>
        <v>0</v>
      </c>
      <c r="F31" s="144">
        <f t="shared" ref="F31" si="40">F32*F33</f>
        <v>0</v>
      </c>
      <c r="G31" s="95">
        <f t="shared" ref="G31" si="41">G32*G33</f>
        <v>0</v>
      </c>
      <c r="H31" s="95">
        <f t="shared" ref="H31" si="42">H32*H33</f>
        <v>0</v>
      </c>
      <c r="I31" s="95">
        <f t="shared" ref="I31" si="43">I32*I33</f>
        <v>0</v>
      </c>
      <c r="J31" s="95">
        <f t="shared" ref="J31" si="44">J32*J33</f>
        <v>0</v>
      </c>
      <c r="K31" s="214">
        <f t="shared" ref="K31" si="45">K32*K33</f>
        <v>0</v>
      </c>
      <c r="L31" s="214">
        <f t="shared" ref="L31" si="46">L32*L33</f>
        <v>0</v>
      </c>
      <c r="M31" s="214">
        <f t="shared" ref="M31" si="47">M32*M33</f>
        <v>0</v>
      </c>
      <c r="N31" s="214">
        <f t="shared" ref="N31" si="48">N32*N33</f>
        <v>0</v>
      </c>
      <c r="O31" s="214">
        <f t="shared" ref="O31:P31" si="49">O32*O33</f>
        <v>0</v>
      </c>
      <c r="P31" s="214">
        <f t="shared" si="49"/>
        <v>0</v>
      </c>
    </row>
    <row r="32" spans="1:16" x14ac:dyDescent="0.35">
      <c r="A32" s="108" t="s">
        <v>135</v>
      </c>
      <c r="B32" s="95"/>
      <c r="C32" s="95"/>
      <c r="D32" s="95"/>
      <c r="E32" s="144"/>
      <c r="F32" s="144"/>
      <c r="G32" s="95"/>
      <c r="H32" s="95"/>
      <c r="I32" s="95"/>
      <c r="J32" s="95"/>
      <c r="K32" s="214"/>
      <c r="L32" s="214"/>
      <c r="M32" s="214"/>
      <c r="N32" s="214"/>
      <c r="O32" s="214"/>
      <c r="P32" s="214"/>
    </row>
    <row r="33" spans="1:16" x14ac:dyDescent="0.35">
      <c r="A33" s="109" t="s">
        <v>136</v>
      </c>
      <c r="B33" s="94"/>
      <c r="C33" s="94"/>
      <c r="D33" s="94"/>
      <c r="E33" s="145">
        <f t="shared" ref="E33:P33" si="50">D33*(1+E9)</f>
        <v>0</v>
      </c>
      <c r="F33" s="145">
        <f t="shared" si="50"/>
        <v>0</v>
      </c>
      <c r="G33" s="138">
        <f t="shared" si="50"/>
        <v>0</v>
      </c>
      <c r="H33" s="138">
        <f t="shared" si="50"/>
        <v>0</v>
      </c>
      <c r="I33" s="138">
        <f t="shared" si="50"/>
        <v>0</v>
      </c>
      <c r="J33" s="138">
        <f t="shared" si="50"/>
        <v>0</v>
      </c>
      <c r="K33" s="216">
        <f t="shared" si="50"/>
        <v>0</v>
      </c>
      <c r="L33" s="216">
        <f t="shared" si="50"/>
        <v>0</v>
      </c>
      <c r="M33" s="216">
        <f t="shared" si="50"/>
        <v>0</v>
      </c>
      <c r="N33" s="216">
        <f t="shared" si="50"/>
        <v>0</v>
      </c>
      <c r="O33" s="216">
        <f t="shared" si="50"/>
        <v>0</v>
      </c>
      <c r="P33" s="216">
        <f t="shared" si="50"/>
        <v>0</v>
      </c>
    </row>
    <row r="34" spans="1:16" x14ac:dyDescent="0.35">
      <c r="A34" s="108" t="s">
        <v>125</v>
      </c>
      <c r="B34" s="95">
        <f>B35*B36</f>
        <v>0</v>
      </c>
      <c r="C34" s="95">
        <f t="shared" ref="C34:D34" si="51">C35*C36</f>
        <v>0</v>
      </c>
      <c r="D34" s="95">
        <f t="shared" si="51"/>
        <v>0</v>
      </c>
      <c r="E34" s="144">
        <f t="shared" ref="E34" si="52">E35*E36</f>
        <v>0</v>
      </c>
      <c r="F34" s="144">
        <f t="shared" ref="F34" si="53">F35*F36</f>
        <v>0</v>
      </c>
      <c r="G34" s="95">
        <f t="shared" ref="G34" si="54">G35*G36</f>
        <v>0</v>
      </c>
      <c r="H34" s="95">
        <f t="shared" ref="H34" si="55">H35*H36</f>
        <v>0</v>
      </c>
      <c r="I34" s="95">
        <f t="shared" ref="I34" si="56">I35*I36</f>
        <v>0</v>
      </c>
      <c r="J34" s="95">
        <f t="shared" ref="J34" si="57">J35*J36</f>
        <v>0</v>
      </c>
      <c r="K34" s="214">
        <f t="shared" ref="K34" si="58">K35*K36</f>
        <v>0</v>
      </c>
      <c r="L34" s="214">
        <f t="shared" ref="L34" si="59">L35*L36</f>
        <v>0</v>
      </c>
      <c r="M34" s="214">
        <f t="shared" ref="M34" si="60">M35*M36</f>
        <v>0</v>
      </c>
      <c r="N34" s="214">
        <f t="shared" ref="N34" si="61">N35*N36</f>
        <v>0</v>
      </c>
      <c r="O34" s="214">
        <f t="shared" ref="O34" si="62">O35*O36</f>
        <v>0</v>
      </c>
      <c r="P34" s="214">
        <f t="shared" ref="P34" si="63">P35*P36</f>
        <v>0</v>
      </c>
    </row>
    <row r="35" spans="1:16" x14ac:dyDescent="0.35">
      <c r="A35" s="108" t="s">
        <v>135</v>
      </c>
      <c r="B35" s="95"/>
      <c r="C35" s="95"/>
      <c r="D35" s="95"/>
      <c r="E35" s="144"/>
      <c r="F35" s="144"/>
      <c r="G35" s="95"/>
      <c r="H35" s="95"/>
      <c r="I35" s="95"/>
      <c r="J35" s="95"/>
      <c r="K35" s="214"/>
      <c r="L35" s="214"/>
      <c r="M35" s="214"/>
      <c r="N35" s="214"/>
      <c r="O35" s="214"/>
      <c r="P35" s="214"/>
    </row>
    <row r="36" spans="1:16" x14ac:dyDescent="0.35">
      <c r="A36" s="109" t="s">
        <v>136</v>
      </c>
      <c r="B36" s="110"/>
      <c r="C36" s="110"/>
      <c r="D36" s="110"/>
      <c r="E36" s="145">
        <f t="shared" ref="E36:P36" si="64">D36*(1+E9)</f>
        <v>0</v>
      </c>
      <c r="F36" s="145">
        <f t="shared" si="64"/>
        <v>0</v>
      </c>
      <c r="G36" s="138">
        <f t="shared" si="64"/>
        <v>0</v>
      </c>
      <c r="H36" s="138">
        <f t="shared" si="64"/>
        <v>0</v>
      </c>
      <c r="I36" s="138">
        <f t="shared" si="64"/>
        <v>0</v>
      </c>
      <c r="J36" s="138">
        <f t="shared" si="64"/>
        <v>0</v>
      </c>
      <c r="K36" s="216">
        <f t="shared" si="64"/>
        <v>0</v>
      </c>
      <c r="L36" s="216">
        <f t="shared" si="64"/>
        <v>0</v>
      </c>
      <c r="M36" s="216">
        <f t="shared" si="64"/>
        <v>0</v>
      </c>
      <c r="N36" s="216">
        <f t="shared" si="64"/>
        <v>0</v>
      </c>
      <c r="O36" s="216">
        <f t="shared" si="64"/>
        <v>0</v>
      </c>
      <c r="P36" s="216">
        <f t="shared" si="64"/>
        <v>0</v>
      </c>
    </row>
    <row r="37" spans="1:16" x14ac:dyDescent="0.35">
      <c r="A37" s="105" t="s">
        <v>112</v>
      </c>
      <c r="B37" s="106">
        <f t="shared" ref="B37:P37" si="65">B27+B30</f>
        <v>0</v>
      </c>
      <c r="C37" s="106">
        <f t="shared" si="65"/>
        <v>0</v>
      </c>
      <c r="D37" s="106">
        <f t="shared" si="65"/>
        <v>0</v>
      </c>
      <c r="E37" s="144">
        <f t="shared" si="65"/>
        <v>0</v>
      </c>
      <c r="F37" s="144">
        <f t="shared" si="65"/>
        <v>0</v>
      </c>
      <c r="G37" s="106">
        <f t="shared" si="65"/>
        <v>0</v>
      </c>
      <c r="H37" s="106">
        <f t="shared" si="65"/>
        <v>0</v>
      </c>
      <c r="I37" s="106">
        <f t="shared" si="65"/>
        <v>0</v>
      </c>
      <c r="J37" s="106">
        <f t="shared" si="65"/>
        <v>0</v>
      </c>
      <c r="K37" s="221">
        <f t="shared" si="65"/>
        <v>0</v>
      </c>
      <c r="L37" s="221">
        <f t="shared" si="65"/>
        <v>0</v>
      </c>
      <c r="M37" s="221">
        <f t="shared" si="65"/>
        <v>0</v>
      </c>
      <c r="N37" s="221">
        <f t="shared" si="65"/>
        <v>0</v>
      </c>
      <c r="O37" s="221">
        <f t="shared" si="65"/>
        <v>0</v>
      </c>
      <c r="P37" s="221">
        <f t="shared" si="65"/>
        <v>0</v>
      </c>
    </row>
    <row r="38" spans="1:16" x14ac:dyDescent="0.35">
      <c r="A38" s="102" t="s">
        <v>113</v>
      </c>
      <c r="B38" s="106"/>
      <c r="C38" s="106"/>
      <c r="D38" s="106"/>
      <c r="E38" s="144"/>
      <c r="F38" s="144"/>
      <c r="G38" s="106"/>
      <c r="H38" s="106"/>
      <c r="I38" s="106"/>
      <c r="J38" s="106"/>
      <c r="K38" s="221"/>
      <c r="L38" s="221"/>
      <c r="M38" s="221"/>
      <c r="N38" s="221"/>
      <c r="O38" s="221"/>
      <c r="P38" s="221"/>
    </row>
    <row r="39" spans="1:16" x14ac:dyDescent="0.35">
      <c r="A39" s="112" t="s">
        <v>14</v>
      </c>
      <c r="B39" s="89"/>
      <c r="C39" s="89"/>
      <c r="D39" s="89"/>
      <c r="E39" s="144">
        <f t="shared" ref="E39:P39" si="66">D39*(1+E10)</f>
        <v>0</v>
      </c>
      <c r="F39" s="144">
        <f t="shared" si="66"/>
        <v>0</v>
      </c>
      <c r="G39" s="89">
        <f t="shared" si="66"/>
        <v>0</v>
      </c>
      <c r="H39" s="89">
        <f t="shared" si="66"/>
        <v>0</v>
      </c>
      <c r="I39" s="89">
        <f t="shared" si="66"/>
        <v>0</v>
      </c>
      <c r="J39" s="89">
        <f t="shared" si="66"/>
        <v>0</v>
      </c>
      <c r="K39" s="214">
        <f t="shared" si="66"/>
        <v>0</v>
      </c>
      <c r="L39" s="214">
        <f t="shared" si="66"/>
        <v>0</v>
      </c>
      <c r="M39" s="214">
        <f t="shared" si="66"/>
        <v>0</v>
      </c>
      <c r="N39" s="214">
        <f t="shared" si="66"/>
        <v>0</v>
      </c>
      <c r="O39" s="214">
        <f t="shared" si="66"/>
        <v>0</v>
      </c>
      <c r="P39" s="214">
        <f t="shared" si="66"/>
        <v>0</v>
      </c>
    </row>
    <row r="40" spans="1:16" x14ac:dyDescent="0.35">
      <c r="A40" s="113" t="s">
        <v>137</v>
      </c>
      <c r="B40" s="95"/>
      <c r="C40" s="95"/>
      <c r="D40" s="95"/>
      <c r="E40" s="144">
        <f t="shared" ref="E40:P40" si="67">D40*(1+E9)</f>
        <v>0</v>
      </c>
      <c r="F40" s="144">
        <f t="shared" si="67"/>
        <v>0</v>
      </c>
      <c r="G40" s="95">
        <f t="shared" si="67"/>
        <v>0</v>
      </c>
      <c r="H40" s="95">
        <f t="shared" si="67"/>
        <v>0</v>
      </c>
      <c r="I40" s="95">
        <f t="shared" si="67"/>
        <v>0</v>
      </c>
      <c r="J40" s="95">
        <f t="shared" si="67"/>
        <v>0</v>
      </c>
      <c r="K40" s="214">
        <f t="shared" si="67"/>
        <v>0</v>
      </c>
      <c r="L40" s="214">
        <f t="shared" si="67"/>
        <v>0</v>
      </c>
      <c r="M40" s="214">
        <f t="shared" si="67"/>
        <v>0</v>
      </c>
      <c r="N40" s="214">
        <f t="shared" si="67"/>
        <v>0</v>
      </c>
      <c r="O40" s="214">
        <f t="shared" si="67"/>
        <v>0</v>
      </c>
      <c r="P40" s="214">
        <f t="shared" si="67"/>
        <v>0</v>
      </c>
    </row>
    <row r="41" spans="1:16" x14ac:dyDescent="0.35">
      <c r="A41" s="113" t="s">
        <v>114</v>
      </c>
      <c r="B41" s="89"/>
      <c r="C41" s="89"/>
      <c r="D41" s="89"/>
      <c r="E41" s="144">
        <f t="shared" ref="E41:P41" si="68">D41*(1+E9)</f>
        <v>0</v>
      </c>
      <c r="F41" s="144">
        <f t="shared" si="68"/>
        <v>0</v>
      </c>
      <c r="G41" s="89">
        <f t="shared" si="68"/>
        <v>0</v>
      </c>
      <c r="H41" s="89">
        <f t="shared" si="68"/>
        <v>0</v>
      </c>
      <c r="I41" s="89">
        <f t="shared" si="68"/>
        <v>0</v>
      </c>
      <c r="J41" s="89">
        <f t="shared" si="68"/>
        <v>0</v>
      </c>
      <c r="K41" s="214">
        <f t="shared" si="68"/>
        <v>0</v>
      </c>
      <c r="L41" s="214">
        <f t="shared" si="68"/>
        <v>0</v>
      </c>
      <c r="M41" s="214">
        <f t="shared" si="68"/>
        <v>0</v>
      </c>
      <c r="N41" s="214">
        <f t="shared" si="68"/>
        <v>0</v>
      </c>
      <c r="O41" s="214">
        <f t="shared" si="68"/>
        <v>0</v>
      </c>
      <c r="P41" s="214">
        <f t="shared" si="68"/>
        <v>0</v>
      </c>
    </row>
    <row r="42" spans="1:16" x14ac:dyDescent="0.35">
      <c r="A42" s="102" t="s">
        <v>115</v>
      </c>
      <c r="B42" s="106">
        <f t="shared" ref="B42:P42" si="69">SUM(B39:B41)</f>
        <v>0</v>
      </c>
      <c r="C42" s="106">
        <f t="shared" si="69"/>
        <v>0</v>
      </c>
      <c r="D42" s="106">
        <f t="shared" si="69"/>
        <v>0</v>
      </c>
      <c r="E42" s="144">
        <f t="shared" si="69"/>
        <v>0</v>
      </c>
      <c r="F42" s="144">
        <f t="shared" si="69"/>
        <v>0</v>
      </c>
      <c r="G42" s="106">
        <f t="shared" si="69"/>
        <v>0</v>
      </c>
      <c r="H42" s="106">
        <f t="shared" si="69"/>
        <v>0</v>
      </c>
      <c r="I42" s="106">
        <f t="shared" si="69"/>
        <v>0</v>
      </c>
      <c r="J42" s="106">
        <f t="shared" si="69"/>
        <v>0</v>
      </c>
      <c r="K42" s="221">
        <f t="shared" si="69"/>
        <v>0</v>
      </c>
      <c r="L42" s="221">
        <f t="shared" si="69"/>
        <v>0</v>
      </c>
      <c r="M42" s="221">
        <f t="shared" si="69"/>
        <v>0</v>
      </c>
      <c r="N42" s="221">
        <f t="shared" si="69"/>
        <v>0</v>
      </c>
      <c r="O42" s="221">
        <f t="shared" si="69"/>
        <v>0</v>
      </c>
      <c r="P42" s="221">
        <f t="shared" si="69"/>
        <v>0</v>
      </c>
    </row>
    <row r="43" spans="1:16" x14ac:dyDescent="0.35">
      <c r="A43" s="103" t="s">
        <v>116</v>
      </c>
      <c r="B43" s="104">
        <f t="shared" ref="B43:P43" si="70">B37+B42</f>
        <v>0</v>
      </c>
      <c r="C43" s="104">
        <f t="shared" si="70"/>
        <v>0</v>
      </c>
      <c r="D43" s="104">
        <f t="shared" si="70"/>
        <v>0</v>
      </c>
      <c r="E43" s="146">
        <f t="shared" si="70"/>
        <v>0</v>
      </c>
      <c r="F43" s="146">
        <f t="shared" si="70"/>
        <v>0</v>
      </c>
      <c r="G43" s="104">
        <f t="shared" si="70"/>
        <v>0</v>
      </c>
      <c r="H43" s="104">
        <f t="shared" si="70"/>
        <v>0</v>
      </c>
      <c r="I43" s="104">
        <f t="shared" si="70"/>
        <v>0</v>
      </c>
      <c r="J43" s="104">
        <f t="shared" si="70"/>
        <v>0</v>
      </c>
      <c r="K43" s="221">
        <f t="shared" si="70"/>
        <v>0</v>
      </c>
      <c r="L43" s="221">
        <f t="shared" si="70"/>
        <v>0</v>
      </c>
      <c r="M43" s="221">
        <f t="shared" si="70"/>
        <v>0</v>
      </c>
      <c r="N43" s="221">
        <f t="shared" si="70"/>
        <v>0</v>
      </c>
      <c r="O43" s="221">
        <f t="shared" si="70"/>
        <v>0</v>
      </c>
      <c r="P43" s="221">
        <f t="shared" si="70"/>
        <v>0</v>
      </c>
    </row>
    <row r="44" spans="1:16" x14ac:dyDescent="0.35">
      <c r="A44" s="103" t="s">
        <v>117</v>
      </c>
      <c r="B44" s="104">
        <f t="shared" ref="B44:P44" si="71">B24-B43</f>
        <v>0</v>
      </c>
      <c r="C44" s="104">
        <f t="shared" si="71"/>
        <v>0</v>
      </c>
      <c r="D44" s="104">
        <f t="shared" si="71"/>
        <v>0</v>
      </c>
      <c r="E44" s="146">
        <f t="shared" si="71"/>
        <v>0</v>
      </c>
      <c r="F44" s="146">
        <f t="shared" si="71"/>
        <v>0</v>
      </c>
      <c r="G44" s="104">
        <f t="shared" si="71"/>
        <v>0</v>
      </c>
      <c r="H44" s="104">
        <f t="shared" si="71"/>
        <v>0</v>
      </c>
      <c r="I44" s="104">
        <f t="shared" si="71"/>
        <v>0</v>
      </c>
      <c r="J44" s="104">
        <f t="shared" si="71"/>
        <v>0</v>
      </c>
      <c r="K44" s="221">
        <f t="shared" si="71"/>
        <v>0</v>
      </c>
      <c r="L44" s="221">
        <f t="shared" si="71"/>
        <v>0</v>
      </c>
      <c r="M44" s="221">
        <f t="shared" si="71"/>
        <v>0</v>
      </c>
      <c r="N44" s="221">
        <f t="shared" si="71"/>
        <v>0</v>
      </c>
      <c r="O44" s="221">
        <f t="shared" si="71"/>
        <v>0</v>
      </c>
      <c r="P44" s="221">
        <f t="shared" si="71"/>
        <v>0</v>
      </c>
    </row>
    <row r="45" spans="1:16" x14ac:dyDescent="0.35">
      <c r="A45" s="114"/>
      <c r="B45" s="115"/>
      <c r="C45" s="116"/>
      <c r="D45" s="116"/>
      <c r="E45" s="117"/>
      <c r="F45" s="116"/>
      <c r="G45" s="116"/>
      <c r="H45" s="116"/>
      <c r="I45" s="116"/>
      <c r="J45" s="116"/>
      <c r="K45" s="222"/>
      <c r="L45" s="222"/>
      <c r="M45" s="222"/>
      <c r="N45" s="222"/>
      <c r="O45" s="222"/>
      <c r="P45" s="222"/>
    </row>
    <row r="46" spans="1:16" ht="15" thickBot="1" x14ac:dyDescent="0.4">
      <c r="A46" s="118"/>
      <c r="B46" s="119"/>
      <c r="C46" s="119"/>
      <c r="D46" s="119"/>
      <c r="E46" s="120"/>
      <c r="F46" s="119"/>
      <c r="G46" s="119"/>
      <c r="H46" s="119"/>
      <c r="I46" s="119"/>
      <c r="J46" s="119"/>
      <c r="K46" s="223"/>
      <c r="L46" s="223"/>
      <c r="M46" s="223"/>
      <c r="N46" s="223"/>
      <c r="O46" s="223"/>
      <c r="P46" s="223"/>
    </row>
    <row r="47" spans="1:16" ht="15" thickBot="1" x14ac:dyDescent="0.4">
      <c r="A47" s="140" t="s">
        <v>139</v>
      </c>
      <c r="B47" s="128">
        <f t="shared" ref="B47:P47" si="72">B12</f>
        <v>2019</v>
      </c>
      <c r="C47" s="128">
        <f t="shared" si="72"/>
        <v>2020</v>
      </c>
      <c r="D47" s="128">
        <f t="shared" si="72"/>
        <v>2021</v>
      </c>
      <c r="E47" s="153">
        <f t="shared" si="72"/>
        <v>2022</v>
      </c>
      <c r="F47" s="153">
        <f t="shared" si="72"/>
        <v>2023</v>
      </c>
      <c r="G47" s="128">
        <f t="shared" si="72"/>
        <v>2024</v>
      </c>
      <c r="H47" s="128">
        <f t="shared" si="72"/>
        <v>2025</v>
      </c>
      <c r="I47" s="128">
        <f t="shared" si="72"/>
        <v>2026</v>
      </c>
      <c r="J47" s="128">
        <f t="shared" si="72"/>
        <v>2027</v>
      </c>
      <c r="K47" s="224">
        <f t="shared" si="72"/>
        <v>2028</v>
      </c>
      <c r="L47" s="224">
        <f t="shared" si="72"/>
        <v>2029</v>
      </c>
      <c r="M47" s="224">
        <f t="shared" si="72"/>
        <v>2030</v>
      </c>
      <c r="N47" s="224">
        <f t="shared" si="72"/>
        <v>2031</v>
      </c>
      <c r="O47" s="224">
        <f t="shared" si="72"/>
        <v>2032</v>
      </c>
      <c r="P47" s="224">
        <f t="shared" si="72"/>
        <v>2033</v>
      </c>
    </row>
    <row r="48" spans="1:16" ht="15" thickTop="1" x14ac:dyDescent="0.35">
      <c r="A48" s="129" t="s">
        <v>107</v>
      </c>
      <c r="B48" s="130"/>
      <c r="C48" s="130"/>
      <c r="D48" s="130"/>
      <c r="E48" s="154"/>
      <c r="F48" s="154"/>
      <c r="G48" s="130"/>
      <c r="H48" s="130"/>
      <c r="I48" s="130"/>
      <c r="J48" s="130"/>
      <c r="K48" s="213"/>
      <c r="L48" s="213"/>
      <c r="M48" s="213"/>
      <c r="N48" s="213"/>
      <c r="O48" s="213"/>
      <c r="P48" s="213"/>
    </row>
    <row r="49" spans="1:16" x14ac:dyDescent="0.35">
      <c r="A49" s="88" t="s">
        <v>123</v>
      </c>
      <c r="B49" s="89"/>
      <c r="C49" s="89"/>
      <c r="D49" s="89"/>
      <c r="E49" s="144"/>
      <c r="F49" s="144"/>
      <c r="G49" s="89"/>
      <c r="H49" s="89"/>
      <c r="I49" s="89"/>
      <c r="J49" s="89"/>
      <c r="K49" s="214"/>
      <c r="L49" s="214"/>
      <c r="M49" s="214"/>
      <c r="N49" s="214"/>
      <c r="O49" s="214"/>
      <c r="P49" s="214"/>
    </row>
    <row r="50" spans="1:16" x14ac:dyDescent="0.35">
      <c r="A50" s="90" t="s">
        <v>124</v>
      </c>
      <c r="B50" s="89">
        <f>B51*B52</f>
        <v>0</v>
      </c>
      <c r="C50" s="89">
        <f t="shared" ref="C50:D50" si="73">C51*C52</f>
        <v>0</v>
      </c>
      <c r="D50" s="89">
        <f t="shared" si="73"/>
        <v>0</v>
      </c>
      <c r="E50" s="144">
        <f t="shared" ref="E50" si="74">E51*E52</f>
        <v>0</v>
      </c>
      <c r="F50" s="144">
        <f t="shared" ref="F50" si="75">F51*F52</f>
        <v>0</v>
      </c>
      <c r="G50" s="89">
        <f t="shared" ref="G50" si="76">G51*G52</f>
        <v>0</v>
      </c>
      <c r="H50" s="89">
        <f t="shared" ref="H50" si="77">H51*H52</f>
        <v>0</v>
      </c>
      <c r="I50" s="89">
        <f t="shared" ref="I50" si="78">I51*I52</f>
        <v>0</v>
      </c>
      <c r="J50" s="89">
        <f t="shared" ref="J50" si="79">J51*J52</f>
        <v>0</v>
      </c>
      <c r="K50" s="214">
        <f t="shared" ref="K50" si="80">K51*K52</f>
        <v>0</v>
      </c>
      <c r="L50" s="214">
        <f t="shared" ref="L50" si="81">L51*L52</f>
        <v>0</v>
      </c>
      <c r="M50" s="214">
        <f t="shared" ref="M50" si="82">M51*M52</f>
        <v>0</v>
      </c>
      <c r="N50" s="214">
        <f t="shared" ref="N50" si="83">N51*N52</f>
        <v>0</v>
      </c>
      <c r="O50" s="214">
        <f t="shared" ref="O50" si="84">O51*O52</f>
        <v>0</v>
      </c>
      <c r="P50" s="214">
        <f t="shared" ref="P50" si="85">P51*P52</f>
        <v>0</v>
      </c>
    </row>
    <row r="51" spans="1:16" x14ac:dyDescent="0.35">
      <c r="A51" s="91" t="s">
        <v>131</v>
      </c>
      <c r="B51" s="92"/>
      <c r="C51" s="92"/>
      <c r="D51" s="92"/>
      <c r="E51" s="144"/>
      <c r="F51" s="144"/>
      <c r="G51" s="92"/>
      <c r="H51" s="92"/>
      <c r="I51" s="92"/>
      <c r="J51" s="92"/>
      <c r="K51" s="215"/>
      <c r="L51" s="215"/>
      <c r="M51" s="215"/>
      <c r="N51" s="215"/>
      <c r="O51" s="215"/>
      <c r="P51" s="215"/>
    </row>
    <row r="52" spans="1:16" x14ac:dyDescent="0.35">
      <c r="A52" s="93" t="s">
        <v>132</v>
      </c>
      <c r="B52" s="138">
        <f t="shared" ref="B52:P52" si="86">B17</f>
        <v>0</v>
      </c>
      <c r="C52" s="138">
        <f t="shared" si="86"/>
        <v>0</v>
      </c>
      <c r="D52" s="138">
        <f t="shared" si="86"/>
        <v>0</v>
      </c>
      <c r="E52" s="145">
        <f t="shared" si="86"/>
        <v>0</v>
      </c>
      <c r="F52" s="145">
        <f t="shared" si="86"/>
        <v>0</v>
      </c>
      <c r="G52" s="138">
        <f t="shared" si="86"/>
        <v>0</v>
      </c>
      <c r="H52" s="138">
        <f t="shared" si="86"/>
        <v>0</v>
      </c>
      <c r="I52" s="138">
        <f t="shared" si="86"/>
        <v>0</v>
      </c>
      <c r="J52" s="138">
        <f t="shared" si="86"/>
        <v>0</v>
      </c>
      <c r="K52" s="216">
        <f t="shared" si="86"/>
        <v>0</v>
      </c>
      <c r="L52" s="216">
        <f t="shared" si="86"/>
        <v>0</v>
      </c>
      <c r="M52" s="216">
        <f t="shared" si="86"/>
        <v>0</v>
      </c>
      <c r="N52" s="216">
        <f t="shared" si="86"/>
        <v>0</v>
      </c>
      <c r="O52" s="216">
        <f t="shared" si="86"/>
        <v>0</v>
      </c>
      <c r="P52" s="216">
        <f t="shared" si="86"/>
        <v>0</v>
      </c>
    </row>
    <row r="53" spans="1:16" x14ac:dyDescent="0.35">
      <c r="A53" s="90" t="s">
        <v>125</v>
      </c>
      <c r="B53" s="96">
        <f>B54*B55</f>
        <v>0</v>
      </c>
      <c r="C53" s="96">
        <f t="shared" ref="C53:D53" si="87">C54*C55</f>
        <v>0</v>
      </c>
      <c r="D53" s="96">
        <f t="shared" si="87"/>
        <v>0</v>
      </c>
      <c r="E53" s="147">
        <f t="shared" ref="E53" si="88">E54*E55</f>
        <v>0</v>
      </c>
      <c r="F53" s="147">
        <f t="shared" ref="F53" si="89">F54*F55</f>
        <v>0</v>
      </c>
      <c r="G53" s="96">
        <f t="shared" ref="G53" si="90">G54*G55</f>
        <v>0</v>
      </c>
      <c r="H53" s="96">
        <f t="shared" ref="H53" si="91">H54*H55</f>
        <v>0</v>
      </c>
      <c r="I53" s="96">
        <f t="shared" ref="I53" si="92">I54*I55</f>
        <v>0</v>
      </c>
      <c r="J53" s="96">
        <f t="shared" ref="J53" si="93">J54*J55</f>
        <v>0</v>
      </c>
      <c r="K53" s="217">
        <f t="shared" ref="K53" si="94">K54*K55</f>
        <v>0</v>
      </c>
      <c r="L53" s="217">
        <f t="shared" ref="L53" si="95">L54*L55</f>
        <v>0</v>
      </c>
      <c r="M53" s="217">
        <f t="shared" ref="M53" si="96">M54*M55</f>
        <v>0</v>
      </c>
      <c r="N53" s="217">
        <f t="shared" ref="N53" si="97">N54*N55</f>
        <v>0</v>
      </c>
      <c r="O53" s="217">
        <f t="shared" ref="O53" si="98">O54*O55</f>
        <v>0</v>
      </c>
      <c r="P53" s="217">
        <f t="shared" ref="P53" si="99">P54*P55</f>
        <v>0</v>
      </c>
    </row>
    <row r="54" spans="1:16" x14ac:dyDescent="0.35">
      <c r="A54" s="126" t="s">
        <v>133</v>
      </c>
      <c r="B54" s="123"/>
      <c r="C54" s="123"/>
      <c r="D54" s="123"/>
      <c r="E54" s="148"/>
      <c r="F54" s="148"/>
      <c r="G54" s="123"/>
      <c r="H54" s="123"/>
      <c r="I54" s="123"/>
      <c r="J54" s="123"/>
      <c r="K54" s="218"/>
      <c r="L54" s="218"/>
      <c r="M54" s="218"/>
      <c r="N54" s="218"/>
      <c r="O54" s="218"/>
      <c r="P54" s="218"/>
    </row>
    <row r="55" spans="1:16" x14ac:dyDescent="0.35">
      <c r="A55" s="127" t="s">
        <v>132</v>
      </c>
      <c r="B55" s="139">
        <f t="shared" ref="B55:P55" si="100">B20</f>
        <v>0</v>
      </c>
      <c r="C55" s="139">
        <f t="shared" si="100"/>
        <v>0</v>
      </c>
      <c r="D55" s="139">
        <f t="shared" si="100"/>
        <v>0</v>
      </c>
      <c r="E55" s="149">
        <f t="shared" si="100"/>
        <v>0</v>
      </c>
      <c r="F55" s="149">
        <f t="shared" si="100"/>
        <v>0</v>
      </c>
      <c r="G55" s="139">
        <f t="shared" si="100"/>
        <v>0</v>
      </c>
      <c r="H55" s="139">
        <f t="shared" si="100"/>
        <v>0</v>
      </c>
      <c r="I55" s="139">
        <f t="shared" si="100"/>
        <v>0</v>
      </c>
      <c r="J55" s="139">
        <f t="shared" si="100"/>
        <v>0</v>
      </c>
      <c r="K55" s="225">
        <f t="shared" si="100"/>
        <v>0</v>
      </c>
      <c r="L55" s="225">
        <f t="shared" si="100"/>
        <v>0</v>
      </c>
      <c r="M55" s="225">
        <f t="shared" si="100"/>
        <v>0</v>
      </c>
      <c r="N55" s="225">
        <f t="shared" si="100"/>
        <v>0</v>
      </c>
      <c r="O55" s="225">
        <f t="shared" si="100"/>
        <v>0</v>
      </c>
      <c r="P55" s="225">
        <f t="shared" si="100"/>
        <v>0</v>
      </c>
    </row>
    <row r="56" spans="1:16" x14ac:dyDescent="0.35">
      <c r="A56" s="99" t="s">
        <v>108</v>
      </c>
      <c r="B56" s="100">
        <f>B57*B58</f>
        <v>0</v>
      </c>
      <c r="C56" s="100">
        <f t="shared" ref="C56:P56" si="101">C57*C58</f>
        <v>0</v>
      </c>
      <c r="D56" s="100">
        <f t="shared" si="101"/>
        <v>0</v>
      </c>
      <c r="E56" s="148">
        <f t="shared" si="101"/>
        <v>0</v>
      </c>
      <c r="F56" s="148">
        <f t="shared" si="101"/>
        <v>0</v>
      </c>
      <c r="G56" s="100">
        <f t="shared" si="101"/>
        <v>0</v>
      </c>
      <c r="H56" s="100">
        <f t="shared" si="101"/>
        <v>0</v>
      </c>
      <c r="I56" s="100">
        <f t="shared" si="101"/>
        <v>0</v>
      </c>
      <c r="J56" s="100">
        <f t="shared" si="101"/>
        <v>0</v>
      </c>
      <c r="K56" s="219">
        <f t="shared" si="101"/>
        <v>0</v>
      </c>
      <c r="L56" s="219">
        <f t="shared" si="101"/>
        <v>0</v>
      </c>
      <c r="M56" s="219">
        <f t="shared" si="101"/>
        <v>0</v>
      </c>
      <c r="N56" s="219">
        <f t="shared" si="101"/>
        <v>0</v>
      </c>
      <c r="O56" s="219">
        <f t="shared" si="101"/>
        <v>0</v>
      </c>
      <c r="P56" s="219">
        <f t="shared" si="101"/>
        <v>0</v>
      </c>
    </row>
    <row r="57" spans="1:16" x14ac:dyDescent="0.35">
      <c r="A57" s="101" t="s">
        <v>133</v>
      </c>
      <c r="B57" s="98"/>
      <c r="C57" s="98"/>
      <c r="D57" s="98"/>
      <c r="E57" s="148"/>
      <c r="F57" s="148"/>
      <c r="G57" s="98"/>
      <c r="H57" s="98"/>
      <c r="I57" s="98"/>
      <c r="J57" s="98"/>
      <c r="K57" s="220"/>
      <c r="L57" s="220"/>
      <c r="M57" s="220"/>
      <c r="N57" s="220"/>
      <c r="O57" s="220"/>
      <c r="P57" s="220"/>
    </row>
    <row r="58" spans="1:16" x14ac:dyDescent="0.35">
      <c r="A58" s="97" t="s">
        <v>132</v>
      </c>
      <c r="B58" s="139">
        <f t="shared" ref="B58:P58" si="102">B23</f>
        <v>0</v>
      </c>
      <c r="C58" s="139">
        <f t="shared" si="102"/>
        <v>0</v>
      </c>
      <c r="D58" s="139">
        <f t="shared" si="102"/>
        <v>0</v>
      </c>
      <c r="E58" s="149">
        <f t="shared" si="102"/>
        <v>0</v>
      </c>
      <c r="F58" s="149">
        <f t="shared" si="102"/>
        <v>0</v>
      </c>
      <c r="G58" s="139">
        <f t="shared" si="102"/>
        <v>0</v>
      </c>
      <c r="H58" s="139">
        <f t="shared" si="102"/>
        <v>0</v>
      </c>
      <c r="I58" s="139">
        <f t="shared" si="102"/>
        <v>0</v>
      </c>
      <c r="J58" s="139">
        <f t="shared" si="102"/>
        <v>0</v>
      </c>
      <c r="K58" s="225">
        <f t="shared" si="102"/>
        <v>0</v>
      </c>
      <c r="L58" s="225">
        <f t="shared" si="102"/>
        <v>0</v>
      </c>
      <c r="M58" s="225">
        <f t="shared" si="102"/>
        <v>0</v>
      </c>
      <c r="N58" s="225">
        <f t="shared" si="102"/>
        <v>0</v>
      </c>
      <c r="O58" s="225">
        <f t="shared" si="102"/>
        <v>0</v>
      </c>
      <c r="P58" s="225">
        <f t="shared" si="102"/>
        <v>0</v>
      </c>
    </row>
    <row r="59" spans="1:16" ht="15" thickBot="1" x14ac:dyDescent="0.4">
      <c r="A59" s="103" t="s">
        <v>109</v>
      </c>
      <c r="B59" s="104">
        <f>B50+B53+B56</f>
        <v>0</v>
      </c>
      <c r="C59" s="104">
        <f t="shared" ref="C59:P59" si="103">C50+C53+C56</f>
        <v>0</v>
      </c>
      <c r="D59" s="104">
        <f t="shared" si="103"/>
        <v>0</v>
      </c>
      <c r="E59" s="146">
        <f t="shared" si="103"/>
        <v>0</v>
      </c>
      <c r="F59" s="146">
        <f t="shared" si="103"/>
        <v>0</v>
      </c>
      <c r="G59" s="104">
        <f t="shared" si="103"/>
        <v>0</v>
      </c>
      <c r="H59" s="104">
        <f t="shared" si="103"/>
        <v>0</v>
      </c>
      <c r="I59" s="104">
        <f t="shared" si="103"/>
        <v>0</v>
      </c>
      <c r="J59" s="104">
        <f t="shared" si="103"/>
        <v>0</v>
      </c>
      <c r="K59" s="221">
        <f t="shared" si="103"/>
        <v>0</v>
      </c>
      <c r="L59" s="221">
        <f t="shared" si="103"/>
        <v>0</v>
      </c>
      <c r="M59" s="221">
        <f t="shared" si="103"/>
        <v>0</v>
      </c>
      <c r="N59" s="221">
        <f t="shared" si="103"/>
        <v>0</v>
      </c>
      <c r="O59" s="221">
        <f t="shared" si="103"/>
        <v>0</v>
      </c>
      <c r="P59" s="221">
        <f t="shared" si="103"/>
        <v>0</v>
      </c>
    </row>
    <row r="60" spans="1:16" x14ac:dyDescent="0.35">
      <c r="A60" s="255" t="s">
        <v>110</v>
      </c>
      <c r="B60" s="256"/>
      <c r="C60" s="256"/>
      <c r="D60" s="256"/>
      <c r="E60" s="256"/>
      <c r="F60" s="256"/>
      <c r="G60" s="256"/>
      <c r="H60" s="256"/>
      <c r="I60" s="256"/>
      <c r="J60" s="256"/>
      <c r="K60" s="256"/>
      <c r="L60" s="256"/>
      <c r="M60" s="256"/>
      <c r="N60" s="256"/>
      <c r="O60" s="256"/>
      <c r="P60" s="256"/>
    </row>
    <row r="61" spans="1:16" x14ac:dyDescent="0.35">
      <c r="A61" s="105" t="s">
        <v>111</v>
      </c>
      <c r="B61" s="106"/>
      <c r="C61" s="106"/>
      <c r="D61" s="106"/>
      <c r="E61" s="144"/>
      <c r="F61" s="144"/>
      <c r="G61" s="106"/>
      <c r="H61" s="106"/>
      <c r="I61" s="106"/>
      <c r="J61" s="106"/>
      <c r="K61" s="221"/>
      <c r="L61" s="221"/>
      <c r="M61" s="221"/>
      <c r="N61" s="221"/>
      <c r="O61" s="221"/>
      <c r="P61" s="221"/>
    </row>
    <row r="62" spans="1:16" x14ac:dyDescent="0.35">
      <c r="A62" s="107" t="s">
        <v>129</v>
      </c>
      <c r="B62" s="89">
        <f>B63*B64</f>
        <v>0</v>
      </c>
      <c r="C62" s="89">
        <f t="shared" ref="C62:D62" si="104">C63*C64</f>
        <v>0</v>
      </c>
      <c r="D62" s="89">
        <f t="shared" si="104"/>
        <v>0</v>
      </c>
      <c r="E62" s="144">
        <f t="shared" ref="E62" si="105">E63*E64</f>
        <v>0</v>
      </c>
      <c r="F62" s="144">
        <f t="shared" ref="F62" si="106">F63*F64</f>
        <v>0</v>
      </c>
      <c r="G62" s="89">
        <f t="shared" ref="G62" si="107">G63*G64</f>
        <v>0</v>
      </c>
      <c r="H62" s="89">
        <f t="shared" ref="H62" si="108">H63*H64</f>
        <v>0</v>
      </c>
      <c r="I62" s="89">
        <f t="shared" ref="I62" si="109">I63*I64</f>
        <v>0</v>
      </c>
      <c r="J62" s="89">
        <f t="shared" ref="J62" si="110">J63*J64</f>
        <v>0</v>
      </c>
      <c r="K62" s="214">
        <f t="shared" ref="K62" si="111">K63*K64</f>
        <v>0</v>
      </c>
      <c r="L62" s="214">
        <f t="shared" ref="L62" si="112">L63*L64</f>
        <v>0</v>
      </c>
      <c r="M62" s="214">
        <f t="shared" ref="M62" si="113">M63*M64</f>
        <v>0</v>
      </c>
      <c r="N62" s="214">
        <f t="shared" ref="N62" si="114">N63*N64</f>
        <v>0</v>
      </c>
      <c r="O62" s="214">
        <f t="shared" ref="O62" si="115">O63*O64</f>
        <v>0</v>
      </c>
      <c r="P62" s="214">
        <f t="shared" ref="P62" si="116">P63*P64</f>
        <v>0</v>
      </c>
    </row>
    <row r="63" spans="1:16" x14ac:dyDescent="0.35">
      <c r="A63" s="108" t="s">
        <v>134</v>
      </c>
      <c r="B63" s="95">
        <f>B28</f>
        <v>0</v>
      </c>
      <c r="C63" s="95">
        <f t="shared" ref="C63:D63" si="117">C28</f>
        <v>0</v>
      </c>
      <c r="D63" s="95">
        <f t="shared" si="117"/>
        <v>0</v>
      </c>
      <c r="E63" s="144">
        <f t="shared" ref="E63:F63" si="118">E28</f>
        <v>0</v>
      </c>
      <c r="F63" s="144">
        <f t="shared" si="118"/>
        <v>0</v>
      </c>
      <c r="G63" s="95"/>
      <c r="H63" s="95"/>
      <c r="I63" s="95"/>
      <c r="J63" s="95"/>
      <c r="K63" s="214"/>
      <c r="L63" s="214"/>
      <c r="M63" s="214"/>
      <c r="N63" s="214"/>
      <c r="O63" s="214"/>
      <c r="P63" s="214"/>
    </row>
    <row r="64" spans="1:16" x14ac:dyDescent="0.35">
      <c r="A64" s="109" t="s">
        <v>132</v>
      </c>
      <c r="B64" s="138">
        <f>B29</f>
        <v>0</v>
      </c>
      <c r="C64" s="138">
        <f t="shared" ref="C64:D64" si="119">C29</f>
        <v>0</v>
      </c>
      <c r="D64" s="138">
        <f t="shared" si="119"/>
        <v>0</v>
      </c>
      <c r="E64" s="145">
        <f t="shared" ref="E64:P64" si="120">E29</f>
        <v>0</v>
      </c>
      <c r="F64" s="145">
        <f t="shared" si="120"/>
        <v>0</v>
      </c>
      <c r="G64" s="138">
        <f t="shared" si="120"/>
        <v>0</v>
      </c>
      <c r="H64" s="138">
        <f t="shared" si="120"/>
        <v>0</v>
      </c>
      <c r="I64" s="138">
        <f t="shared" si="120"/>
        <v>0</v>
      </c>
      <c r="J64" s="138">
        <f t="shared" si="120"/>
        <v>0</v>
      </c>
      <c r="K64" s="216">
        <f t="shared" si="120"/>
        <v>0</v>
      </c>
      <c r="L64" s="216">
        <f t="shared" si="120"/>
        <v>0</v>
      </c>
      <c r="M64" s="216">
        <f t="shared" si="120"/>
        <v>0</v>
      </c>
      <c r="N64" s="216">
        <f t="shared" si="120"/>
        <v>0</v>
      </c>
      <c r="O64" s="216">
        <f t="shared" si="120"/>
        <v>0</v>
      </c>
      <c r="P64" s="216">
        <f t="shared" si="120"/>
        <v>0</v>
      </c>
    </row>
    <row r="65" spans="1:16" x14ac:dyDescent="0.35">
      <c r="A65" s="107" t="s">
        <v>130</v>
      </c>
      <c r="B65" s="95">
        <f>B66+B69</f>
        <v>0</v>
      </c>
      <c r="C65" s="95">
        <f t="shared" ref="C65:D65" si="121">C66+C69</f>
        <v>0</v>
      </c>
      <c r="D65" s="95">
        <f t="shared" si="121"/>
        <v>0</v>
      </c>
      <c r="E65" s="144">
        <f t="shared" ref="E65" si="122">E66+E69</f>
        <v>0</v>
      </c>
      <c r="F65" s="144">
        <f t="shared" ref="F65" si="123">F66+F69</f>
        <v>0</v>
      </c>
      <c r="G65" s="95">
        <f t="shared" ref="G65" si="124">G66+G69</f>
        <v>0</v>
      </c>
      <c r="H65" s="95">
        <f t="shared" ref="H65" si="125">H66+H69</f>
        <v>0</v>
      </c>
      <c r="I65" s="95">
        <f t="shared" ref="I65" si="126">I66+I69</f>
        <v>0</v>
      </c>
      <c r="J65" s="95">
        <f t="shared" ref="J65" si="127">J66+J69</f>
        <v>0</v>
      </c>
      <c r="K65" s="214">
        <f t="shared" ref="K65" si="128">K66+K69</f>
        <v>0</v>
      </c>
      <c r="L65" s="214">
        <f t="shared" ref="L65" si="129">L66+L69</f>
        <v>0</v>
      </c>
      <c r="M65" s="214">
        <f t="shared" ref="M65" si="130">M66+M69</f>
        <v>0</v>
      </c>
      <c r="N65" s="214">
        <f t="shared" ref="N65" si="131">N66+N69</f>
        <v>0</v>
      </c>
      <c r="O65" s="214">
        <f t="shared" ref="O65" si="132">O66+O69</f>
        <v>0</v>
      </c>
      <c r="P65" s="214">
        <f t="shared" ref="P65" si="133">P66+P69</f>
        <v>0</v>
      </c>
    </row>
    <row r="66" spans="1:16" x14ac:dyDescent="0.35">
      <c r="A66" s="108" t="s">
        <v>124</v>
      </c>
      <c r="B66" s="95">
        <f>B67*B68</f>
        <v>0</v>
      </c>
      <c r="C66" s="95">
        <f t="shared" ref="C66:D66" si="134">C67*C68</f>
        <v>0</v>
      </c>
      <c r="D66" s="95">
        <f t="shared" si="134"/>
        <v>0</v>
      </c>
      <c r="E66" s="144">
        <f t="shared" ref="E66" si="135">E67*E68</f>
        <v>0</v>
      </c>
      <c r="F66" s="144">
        <f t="shared" ref="F66" si="136">F67*F68</f>
        <v>0</v>
      </c>
      <c r="G66" s="95">
        <f t="shared" ref="G66" si="137">G67*G68</f>
        <v>0</v>
      </c>
      <c r="H66" s="95">
        <f t="shared" ref="H66" si="138">H67*H68</f>
        <v>0</v>
      </c>
      <c r="I66" s="95">
        <f t="shared" ref="I66" si="139">I67*I68</f>
        <v>0</v>
      </c>
      <c r="J66" s="95">
        <f t="shared" ref="J66" si="140">J67*J68</f>
        <v>0</v>
      </c>
      <c r="K66" s="214">
        <f t="shared" ref="K66" si="141">K67*K68</f>
        <v>0</v>
      </c>
      <c r="L66" s="214">
        <f t="shared" ref="L66" si="142">L67*L68</f>
        <v>0</v>
      </c>
      <c r="M66" s="214">
        <f t="shared" ref="M66" si="143">M67*M68</f>
        <v>0</v>
      </c>
      <c r="N66" s="214">
        <f t="shared" ref="N66" si="144">N67*N68</f>
        <v>0</v>
      </c>
      <c r="O66" s="214">
        <f t="shared" ref="O66" si="145">O67*O68</f>
        <v>0</v>
      </c>
      <c r="P66" s="214">
        <f t="shared" ref="P66" si="146">P67*P68</f>
        <v>0</v>
      </c>
    </row>
    <row r="67" spans="1:16" x14ac:dyDescent="0.35">
      <c r="A67" s="108" t="s">
        <v>135</v>
      </c>
      <c r="B67" s="95">
        <f>B32</f>
        <v>0</v>
      </c>
      <c r="C67" s="95">
        <f t="shared" ref="C67:D67" si="147">C32</f>
        <v>0</v>
      </c>
      <c r="D67" s="95">
        <f t="shared" si="147"/>
        <v>0</v>
      </c>
      <c r="E67" s="144">
        <f t="shared" ref="E67:F67" si="148">E32</f>
        <v>0</v>
      </c>
      <c r="F67" s="144">
        <f t="shared" si="148"/>
        <v>0</v>
      </c>
      <c r="G67" s="95"/>
      <c r="H67" s="95"/>
      <c r="I67" s="95"/>
      <c r="J67" s="95"/>
      <c r="K67" s="214"/>
      <c r="L67" s="214"/>
      <c r="M67" s="214"/>
      <c r="N67" s="214"/>
      <c r="O67" s="214"/>
      <c r="P67" s="214"/>
    </row>
    <row r="68" spans="1:16" x14ac:dyDescent="0.35">
      <c r="A68" s="109" t="s">
        <v>136</v>
      </c>
      <c r="B68" s="94">
        <f>B33</f>
        <v>0</v>
      </c>
      <c r="C68" s="94">
        <f t="shared" ref="C68:D68" si="149">C33</f>
        <v>0</v>
      </c>
      <c r="D68" s="94">
        <f t="shared" si="149"/>
        <v>0</v>
      </c>
      <c r="E68" s="144">
        <f t="shared" ref="E68:P68" si="150">E33</f>
        <v>0</v>
      </c>
      <c r="F68" s="144">
        <f t="shared" si="150"/>
        <v>0</v>
      </c>
      <c r="G68" s="94">
        <f t="shared" si="150"/>
        <v>0</v>
      </c>
      <c r="H68" s="94">
        <f t="shared" si="150"/>
        <v>0</v>
      </c>
      <c r="I68" s="94">
        <f t="shared" si="150"/>
        <v>0</v>
      </c>
      <c r="J68" s="94">
        <f t="shared" si="150"/>
        <v>0</v>
      </c>
      <c r="K68" s="226">
        <f t="shared" si="150"/>
        <v>0</v>
      </c>
      <c r="L68" s="226">
        <f t="shared" si="150"/>
        <v>0</v>
      </c>
      <c r="M68" s="226">
        <f t="shared" si="150"/>
        <v>0</v>
      </c>
      <c r="N68" s="226">
        <f t="shared" si="150"/>
        <v>0</v>
      </c>
      <c r="O68" s="226">
        <f t="shared" si="150"/>
        <v>0</v>
      </c>
      <c r="P68" s="226">
        <f t="shared" si="150"/>
        <v>0</v>
      </c>
    </row>
    <row r="69" spans="1:16" x14ac:dyDescent="0.35">
      <c r="A69" s="108" t="s">
        <v>125</v>
      </c>
      <c r="B69" s="95">
        <f>B70*B71</f>
        <v>0</v>
      </c>
      <c r="C69" s="95">
        <f t="shared" ref="C69:D69" si="151">C70*C71</f>
        <v>0</v>
      </c>
      <c r="D69" s="95">
        <f t="shared" si="151"/>
        <v>0</v>
      </c>
      <c r="E69" s="144">
        <f t="shared" ref="E69" si="152">E70*E71</f>
        <v>0</v>
      </c>
      <c r="F69" s="144">
        <f t="shared" ref="F69" si="153">F70*F71</f>
        <v>0</v>
      </c>
      <c r="G69" s="95">
        <f t="shared" ref="G69" si="154">G70*G71</f>
        <v>0</v>
      </c>
      <c r="H69" s="95">
        <f t="shared" ref="H69" si="155">H70*H71</f>
        <v>0</v>
      </c>
      <c r="I69" s="95">
        <f t="shared" ref="I69" si="156">I70*I71</f>
        <v>0</v>
      </c>
      <c r="J69" s="95">
        <f t="shared" ref="J69" si="157">J70*J71</f>
        <v>0</v>
      </c>
      <c r="K69" s="214">
        <f t="shared" ref="K69" si="158">K70*K71</f>
        <v>0</v>
      </c>
      <c r="L69" s="214">
        <f t="shared" ref="L69" si="159">L70*L71</f>
        <v>0</v>
      </c>
      <c r="M69" s="214">
        <f t="shared" ref="M69" si="160">M70*M71</f>
        <v>0</v>
      </c>
      <c r="N69" s="214">
        <f t="shared" ref="N69" si="161">N70*N71</f>
        <v>0</v>
      </c>
      <c r="O69" s="214">
        <f t="shared" ref="O69" si="162">O70*O71</f>
        <v>0</v>
      </c>
      <c r="P69" s="214">
        <f t="shared" ref="P69" si="163">P70*P71</f>
        <v>0</v>
      </c>
    </row>
    <row r="70" spans="1:16" x14ac:dyDescent="0.35">
      <c r="A70" s="108" t="s">
        <v>135</v>
      </c>
      <c r="B70" s="95">
        <f>B35</f>
        <v>0</v>
      </c>
      <c r="C70" s="95">
        <f t="shared" ref="C70:D70" si="164">C35</f>
        <v>0</v>
      </c>
      <c r="D70" s="95">
        <f t="shared" si="164"/>
        <v>0</v>
      </c>
      <c r="E70" s="144">
        <f t="shared" ref="E70:F70" si="165">E35</f>
        <v>0</v>
      </c>
      <c r="F70" s="144">
        <f t="shared" si="165"/>
        <v>0</v>
      </c>
      <c r="G70" s="95"/>
      <c r="H70" s="95"/>
      <c r="I70" s="95"/>
      <c r="J70" s="95"/>
      <c r="K70" s="214"/>
      <c r="L70" s="214"/>
      <c r="M70" s="214"/>
      <c r="N70" s="214"/>
      <c r="O70" s="214"/>
      <c r="P70" s="214"/>
    </row>
    <row r="71" spans="1:16" x14ac:dyDescent="0.35">
      <c r="A71" s="109" t="s">
        <v>136</v>
      </c>
      <c r="B71" s="110">
        <f>B36</f>
        <v>0</v>
      </c>
      <c r="C71" s="110">
        <f t="shared" ref="C71:D71" si="166">C36</f>
        <v>0</v>
      </c>
      <c r="D71" s="110">
        <f t="shared" si="166"/>
        <v>0</v>
      </c>
      <c r="E71" s="144">
        <f t="shared" ref="E71:G71" si="167">E36</f>
        <v>0</v>
      </c>
      <c r="F71" s="144">
        <f t="shared" si="167"/>
        <v>0</v>
      </c>
      <c r="G71" s="110">
        <f t="shared" si="167"/>
        <v>0</v>
      </c>
      <c r="H71" s="110">
        <f t="shared" ref="H71:P71" si="168">H36</f>
        <v>0</v>
      </c>
      <c r="I71" s="110">
        <f t="shared" si="168"/>
        <v>0</v>
      </c>
      <c r="J71" s="110">
        <f t="shared" si="168"/>
        <v>0</v>
      </c>
      <c r="K71" s="227">
        <f t="shared" si="168"/>
        <v>0</v>
      </c>
      <c r="L71" s="227">
        <f t="shared" si="168"/>
        <v>0</v>
      </c>
      <c r="M71" s="227">
        <f t="shared" si="168"/>
        <v>0</v>
      </c>
      <c r="N71" s="227">
        <f t="shared" si="168"/>
        <v>0</v>
      </c>
      <c r="O71" s="227">
        <f t="shared" si="168"/>
        <v>0</v>
      </c>
      <c r="P71" s="227">
        <f t="shared" si="168"/>
        <v>0</v>
      </c>
    </row>
    <row r="72" spans="1:16" x14ac:dyDescent="0.35">
      <c r="A72" s="105" t="s">
        <v>112</v>
      </c>
      <c r="B72" s="106">
        <f>B62+B65</f>
        <v>0</v>
      </c>
      <c r="C72" s="106">
        <f t="shared" ref="C72:D72" si="169">C62+C65</f>
        <v>0</v>
      </c>
      <c r="D72" s="106">
        <f t="shared" si="169"/>
        <v>0</v>
      </c>
      <c r="E72" s="146">
        <f t="shared" ref="E72:P72" si="170">E62+E65</f>
        <v>0</v>
      </c>
      <c r="F72" s="146">
        <f t="shared" si="170"/>
        <v>0</v>
      </c>
      <c r="G72" s="106">
        <f t="shared" si="170"/>
        <v>0</v>
      </c>
      <c r="H72" s="106">
        <f t="shared" si="170"/>
        <v>0</v>
      </c>
      <c r="I72" s="106">
        <f t="shared" si="170"/>
        <v>0</v>
      </c>
      <c r="J72" s="106">
        <f t="shared" si="170"/>
        <v>0</v>
      </c>
      <c r="K72" s="221">
        <f t="shared" si="170"/>
        <v>0</v>
      </c>
      <c r="L72" s="221">
        <f t="shared" si="170"/>
        <v>0</v>
      </c>
      <c r="M72" s="221">
        <f t="shared" si="170"/>
        <v>0</v>
      </c>
      <c r="N72" s="221">
        <f t="shared" si="170"/>
        <v>0</v>
      </c>
      <c r="O72" s="221">
        <f t="shared" si="170"/>
        <v>0</v>
      </c>
      <c r="P72" s="221">
        <f t="shared" si="170"/>
        <v>0</v>
      </c>
    </row>
    <row r="73" spans="1:16" x14ac:dyDescent="0.35">
      <c r="A73" s="102" t="s">
        <v>113</v>
      </c>
      <c r="B73" s="106"/>
      <c r="C73" s="106"/>
      <c r="D73" s="106"/>
      <c r="E73" s="144"/>
      <c r="F73" s="144"/>
      <c r="G73" s="106"/>
      <c r="H73" s="106"/>
      <c r="I73" s="106"/>
      <c r="J73" s="106"/>
      <c r="K73" s="221"/>
      <c r="L73" s="221"/>
      <c r="M73" s="221"/>
      <c r="N73" s="221"/>
      <c r="O73" s="221"/>
      <c r="P73" s="221"/>
    </row>
    <row r="74" spans="1:16" x14ac:dyDescent="0.35">
      <c r="A74" s="113" t="s">
        <v>14</v>
      </c>
      <c r="B74" s="89">
        <f>B39</f>
        <v>0</v>
      </c>
      <c r="C74" s="89">
        <f t="shared" ref="C74:P74" si="171">C39</f>
        <v>0</v>
      </c>
      <c r="D74" s="89">
        <f t="shared" si="171"/>
        <v>0</v>
      </c>
      <c r="E74" s="144">
        <f t="shared" si="171"/>
        <v>0</v>
      </c>
      <c r="F74" s="144">
        <f t="shared" si="171"/>
        <v>0</v>
      </c>
      <c r="G74" s="89">
        <f t="shared" si="171"/>
        <v>0</v>
      </c>
      <c r="H74" s="89">
        <f t="shared" si="171"/>
        <v>0</v>
      </c>
      <c r="I74" s="89">
        <f t="shared" si="171"/>
        <v>0</v>
      </c>
      <c r="J74" s="89">
        <f t="shared" si="171"/>
        <v>0</v>
      </c>
      <c r="K74" s="214">
        <f t="shared" si="171"/>
        <v>0</v>
      </c>
      <c r="L74" s="214">
        <f t="shared" si="171"/>
        <v>0</v>
      </c>
      <c r="M74" s="214">
        <f t="shared" si="171"/>
        <v>0</v>
      </c>
      <c r="N74" s="214">
        <f t="shared" si="171"/>
        <v>0</v>
      </c>
      <c r="O74" s="214">
        <f t="shared" si="171"/>
        <v>0</v>
      </c>
      <c r="P74" s="214">
        <f t="shared" si="171"/>
        <v>0</v>
      </c>
    </row>
    <row r="75" spans="1:16" x14ac:dyDescent="0.35">
      <c r="A75" s="113" t="s">
        <v>137</v>
      </c>
      <c r="B75" s="89">
        <f t="shared" ref="B75:P76" si="172">B40</f>
        <v>0</v>
      </c>
      <c r="C75" s="89">
        <f t="shared" si="172"/>
        <v>0</v>
      </c>
      <c r="D75" s="89">
        <f t="shared" si="172"/>
        <v>0</v>
      </c>
      <c r="E75" s="144">
        <f t="shared" si="172"/>
        <v>0</v>
      </c>
      <c r="F75" s="144">
        <f t="shared" si="172"/>
        <v>0</v>
      </c>
      <c r="G75" s="89">
        <f t="shared" si="172"/>
        <v>0</v>
      </c>
      <c r="H75" s="89">
        <f t="shared" si="172"/>
        <v>0</v>
      </c>
      <c r="I75" s="89">
        <f t="shared" si="172"/>
        <v>0</v>
      </c>
      <c r="J75" s="89">
        <f t="shared" si="172"/>
        <v>0</v>
      </c>
      <c r="K75" s="214">
        <f t="shared" si="172"/>
        <v>0</v>
      </c>
      <c r="L75" s="214">
        <f t="shared" si="172"/>
        <v>0</v>
      </c>
      <c r="M75" s="214">
        <f t="shared" si="172"/>
        <v>0</v>
      </c>
      <c r="N75" s="214">
        <f t="shared" si="172"/>
        <v>0</v>
      </c>
      <c r="O75" s="214">
        <f t="shared" si="172"/>
        <v>0</v>
      </c>
      <c r="P75" s="214">
        <f t="shared" si="172"/>
        <v>0</v>
      </c>
    </row>
    <row r="76" spans="1:16" x14ac:dyDescent="0.35">
      <c r="A76" s="111" t="s">
        <v>114</v>
      </c>
      <c r="B76" s="89">
        <f t="shared" si="172"/>
        <v>0</v>
      </c>
      <c r="C76" s="89">
        <f t="shared" si="172"/>
        <v>0</v>
      </c>
      <c r="D76" s="89">
        <f t="shared" si="172"/>
        <v>0</v>
      </c>
      <c r="E76" s="144">
        <f t="shared" si="172"/>
        <v>0</v>
      </c>
      <c r="F76" s="144">
        <f t="shared" si="172"/>
        <v>0</v>
      </c>
      <c r="G76" s="89">
        <f t="shared" si="172"/>
        <v>0</v>
      </c>
      <c r="H76" s="89">
        <f t="shared" si="172"/>
        <v>0</v>
      </c>
      <c r="I76" s="89">
        <f t="shared" si="172"/>
        <v>0</v>
      </c>
      <c r="J76" s="89">
        <f t="shared" si="172"/>
        <v>0</v>
      </c>
      <c r="K76" s="214">
        <f t="shared" si="172"/>
        <v>0</v>
      </c>
      <c r="L76" s="214">
        <f t="shared" si="172"/>
        <v>0</v>
      </c>
      <c r="M76" s="214">
        <f t="shared" si="172"/>
        <v>0</v>
      </c>
      <c r="N76" s="214">
        <f t="shared" si="172"/>
        <v>0</v>
      </c>
      <c r="O76" s="214">
        <f t="shared" si="172"/>
        <v>0</v>
      </c>
      <c r="P76" s="214">
        <f t="shared" si="172"/>
        <v>0</v>
      </c>
    </row>
    <row r="77" spans="1:16" x14ac:dyDescent="0.35">
      <c r="A77" s="102" t="s">
        <v>115</v>
      </c>
      <c r="B77" s="106">
        <f t="shared" ref="B77:P77" si="173">SUM(B74:B76)</f>
        <v>0</v>
      </c>
      <c r="C77" s="106">
        <f t="shared" si="173"/>
        <v>0</v>
      </c>
      <c r="D77" s="106">
        <f t="shared" si="173"/>
        <v>0</v>
      </c>
      <c r="E77" s="150">
        <f t="shared" si="173"/>
        <v>0</v>
      </c>
      <c r="F77" s="150">
        <f t="shared" si="173"/>
        <v>0</v>
      </c>
      <c r="G77" s="106">
        <f t="shared" si="173"/>
        <v>0</v>
      </c>
      <c r="H77" s="106">
        <f t="shared" si="173"/>
        <v>0</v>
      </c>
      <c r="I77" s="106">
        <f t="shared" si="173"/>
        <v>0</v>
      </c>
      <c r="J77" s="106">
        <f t="shared" si="173"/>
        <v>0</v>
      </c>
      <c r="K77" s="221">
        <f t="shared" si="173"/>
        <v>0</v>
      </c>
      <c r="L77" s="221">
        <f t="shared" si="173"/>
        <v>0</v>
      </c>
      <c r="M77" s="221">
        <f t="shared" si="173"/>
        <v>0</v>
      </c>
      <c r="N77" s="221">
        <f t="shared" si="173"/>
        <v>0</v>
      </c>
      <c r="O77" s="221">
        <f t="shared" si="173"/>
        <v>0</v>
      </c>
      <c r="P77" s="221">
        <f t="shared" si="173"/>
        <v>0</v>
      </c>
    </row>
    <row r="78" spans="1:16" x14ac:dyDescent="0.35">
      <c r="A78" s="103" t="s">
        <v>116</v>
      </c>
      <c r="B78" s="104">
        <f t="shared" ref="B78:P78" si="174">B72+B77</f>
        <v>0</v>
      </c>
      <c r="C78" s="104">
        <f t="shared" si="174"/>
        <v>0</v>
      </c>
      <c r="D78" s="104">
        <f t="shared" si="174"/>
        <v>0</v>
      </c>
      <c r="E78" s="146">
        <f t="shared" si="174"/>
        <v>0</v>
      </c>
      <c r="F78" s="146">
        <f t="shared" si="174"/>
        <v>0</v>
      </c>
      <c r="G78" s="104">
        <f t="shared" si="174"/>
        <v>0</v>
      </c>
      <c r="H78" s="104">
        <f t="shared" si="174"/>
        <v>0</v>
      </c>
      <c r="I78" s="104">
        <f t="shared" si="174"/>
        <v>0</v>
      </c>
      <c r="J78" s="104">
        <f t="shared" si="174"/>
        <v>0</v>
      </c>
      <c r="K78" s="221">
        <f t="shared" si="174"/>
        <v>0</v>
      </c>
      <c r="L78" s="221">
        <f t="shared" si="174"/>
        <v>0</v>
      </c>
      <c r="M78" s="221">
        <f t="shared" si="174"/>
        <v>0</v>
      </c>
      <c r="N78" s="221">
        <f t="shared" si="174"/>
        <v>0</v>
      </c>
      <c r="O78" s="221">
        <f t="shared" si="174"/>
        <v>0</v>
      </c>
      <c r="P78" s="221">
        <f t="shared" si="174"/>
        <v>0</v>
      </c>
    </row>
    <row r="79" spans="1:16" x14ac:dyDescent="0.35">
      <c r="A79" s="103" t="s">
        <v>117</v>
      </c>
      <c r="B79" s="104">
        <f t="shared" ref="B79:P79" si="175">B59-B78</f>
        <v>0</v>
      </c>
      <c r="C79" s="104">
        <f t="shared" si="175"/>
        <v>0</v>
      </c>
      <c r="D79" s="104">
        <f t="shared" si="175"/>
        <v>0</v>
      </c>
      <c r="E79" s="146">
        <f t="shared" si="175"/>
        <v>0</v>
      </c>
      <c r="F79" s="146">
        <f t="shared" si="175"/>
        <v>0</v>
      </c>
      <c r="G79" s="104">
        <f t="shared" si="175"/>
        <v>0</v>
      </c>
      <c r="H79" s="104">
        <f t="shared" si="175"/>
        <v>0</v>
      </c>
      <c r="I79" s="104">
        <f t="shared" si="175"/>
        <v>0</v>
      </c>
      <c r="J79" s="104">
        <f t="shared" si="175"/>
        <v>0</v>
      </c>
      <c r="K79" s="221">
        <f t="shared" si="175"/>
        <v>0</v>
      </c>
      <c r="L79" s="221">
        <f t="shared" si="175"/>
        <v>0</v>
      </c>
      <c r="M79" s="221">
        <f t="shared" si="175"/>
        <v>0</v>
      </c>
      <c r="N79" s="221">
        <f t="shared" si="175"/>
        <v>0</v>
      </c>
      <c r="O79" s="221">
        <f t="shared" si="175"/>
        <v>0</v>
      </c>
      <c r="P79" s="221">
        <f t="shared" si="175"/>
        <v>0</v>
      </c>
    </row>
    <row r="80" spans="1:16" x14ac:dyDescent="0.35">
      <c r="A80" s="118"/>
      <c r="B80" s="118"/>
      <c r="C80" s="118"/>
      <c r="D80" s="118"/>
      <c r="E80" s="118"/>
      <c r="F80" s="118"/>
      <c r="G80" s="118"/>
      <c r="H80" s="118"/>
      <c r="I80" s="118"/>
      <c r="J80" s="118"/>
      <c r="K80" s="228"/>
      <c r="L80" s="228"/>
      <c r="M80" s="228"/>
      <c r="N80" s="228"/>
      <c r="O80" s="228"/>
      <c r="P80" s="228"/>
    </row>
    <row r="81" spans="1:16" x14ac:dyDescent="0.35">
      <c r="A81" s="118"/>
      <c r="B81" s="118"/>
      <c r="C81" s="118"/>
      <c r="D81" s="118"/>
      <c r="E81" s="118"/>
      <c r="F81" s="118"/>
      <c r="G81" s="118"/>
      <c r="H81" s="118"/>
      <c r="I81" s="118"/>
      <c r="J81" s="118"/>
      <c r="K81" s="228"/>
      <c r="L81" s="228"/>
      <c r="M81" s="228"/>
      <c r="N81" s="228"/>
      <c r="O81" s="228"/>
      <c r="P81" s="228"/>
    </row>
    <row r="82" spans="1:16" x14ac:dyDescent="0.35">
      <c r="A82" s="124" t="s">
        <v>39</v>
      </c>
      <c r="B82" s="118"/>
      <c r="C82" s="118"/>
      <c r="D82" s="118"/>
      <c r="E82" s="118"/>
      <c r="F82" s="118"/>
      <c r="G82" s="118"/>
      <c r="H82" s="118"/>
      <c r="I82" s="118"/>
      <c r="J82" s="118"/>
      <c r="K82" s="228"/>
      <c r="L82" s="228"/>
      <c r="M82" s="228"/>
      <c r="N82" s="228"/>
      <c r="O82" s="228"/>
      <c r="P82" s="228"/>
    </row>
    <row r="83" spans="1:16" x14ac:dyDescent="0.35">
      <c r="A83" s="140" t="s">
        <v>140</v>
      </c>
      <c r="B83" s="128">
        <f>B47</f>
        <v>2019</v>
      </c>
      <c r="C83" s="128">
        <f t="shared" ref="C83:P83" si="176">C47</f>
        <v>2020</v>
      </c>
      <c r="D83" s="128">
        <f t="shared" si="176"/>
        <v>2021</v>
      </c>
      <c r="E83" s="142">
        <f t="shared" si="176"/>
        <v>2022</v>
      </c>
      <c r="F83" s="142">
        <f t="shared" si="176"/>
        <v>2023</v>
      </c>
      <c r="G83" s="128">
        <f t="shared" si="176"/>
        <v>2024</v>
      </c>
      <c r="H83" s="128">
        <f t="shared" si="176"/>
        <v>2025</v>
      </c>
      <c r="I83" s="128">
        <f t="shared" si="176"/>
        <v>2026</v>
      </c>
      <c r="J83" s="128">
        <f t="shared" si="176"/>
        <v>2027</v>
      </c>
      <c r="K83" s="224">
        <f t="shared" si="176"/>
        <v>2028</v>
      </c>
      <c r="L83" s="224">
        <f t="shared" si="176"/>
        <v>2029</v>
      </c>
      <c r="M83" s="224">
        <f t="shared" si="176"/>
        <v>2030</v>
      </c>
      <c r="N83" s="224">
        <f t="shared" si="176"/>
        <v>2031</v>
      </c>
      <c r="O83" s="224">
        <f t="shared" si="176"/>
        <v>2032</v>
      </c>
      <c r="P83" s="224">
        <f t="shared" si="176"/>
        <v>2033</v>
      </c>
    </row>
    <row r="84" spans="1:16" x14ac:dyDescent="0.35">
      <c r="A84" s="103" t="s">
        <v>118</v>
      </c>
      <c r="B84" s="104">
        <f t="shared" ref="B84:P84" si="177">B59-B24</f>
        <v>0</v>
      </c>
      <c r="C84" s="104">
        <f t="shared" si="177"/>
        <v>0</v>
      </c>
      <c r="D84" s="104">
        <f t="shared" si="177"/>
        <v>0</v>
      </c>
      <c r="E84" s="143">
        <f t="shared" si="177"/>
        <v>0</v>
      </c>
      <c r="F84" s="143">
        <f t="shared" si="177"/>
        <v>0</v>
      </c>
      <c r="G84" s="104">
        <f t="shared" si="177"/>
        <v>0</v>
      </c>
      <c r="H84" s="104">
        <f t="shared" si="177"/>
        <v>0</v>
      </c>
      <c r="I84" s="104">
        <f t="shared" si="177"/>
        <v>0</v>
      </c>
      <c r="J84" s="104">
        <f t="shared" si="177"/>
        <v>0</v>
      </c>
      <c r="K84" s="221">
        <f t="shared" si="177"/>
        <v>0</v>
      </c>
      <c r="L84" s="221">
        <f t="shared" si="177"/>
        <v>0</v>
      </c>
      <c r="M84" s="221">
        <f t="shared" si="177"/>
        <v>0</v>
      </c>
      <c r="N84" s="221">
        <f t="shared" si="177"/>
        <v>0</v>
      </c>
      <c r="O84" s="221">
        <f t="shared" si="177"/>
        <v>0</v>
      </c>
      <c r="P84" s="221">
        <f t="shared" si="177"/>
        <v>0</v>
      </c>
    </row>
    <row r="85" spans="1:16" x14ac:dyDescent="0.35">
      <c r="A85" s="103" t="s">
        <v>119</v>
      </c>
      <c r="B85" s="104">
        <f t="shared" ref="B85:P85" si="178">B78-B43</f>
        <v>0</v>
      </c>
      <c r="C85" s="104">
        <f t="shared" si="178"/>
        <v>0</v>
      </c>
      <c r="D85" s="104">
        <f t="shared" si="178"/>
        <v>0</v>
      </c>
      <c r="E85" s="143">
        <f t="shared" si="178"/>
        <v>0</v>
      </c>
      <c r="F85" s="143">
        <f t="shared" si="178"/>
        <v>0</v>
      </c>
      <c r="G85" s="104">
        <f t="shared" si="178"/>
        <v>0</v>
      </c>
      <c r="H85" s="104">
        <f t="shared" si="178"/>
        <v>0</v>
      </c>
      <c r="I85" s="104">
        <f t="shared" si="178"/>
        <v>0</v>
      </c>
      <c r="J85" s="104">
        <f t="shared" si="178"/>
        <v>0</v>
      </c>
      <c r="K85" s="221">
        <f t="shared" si="178"/>
        <v>0</v>
      </c>
      <c r="L85" s="221">
        <f t="shared" si="178"/>
        <v>0</v>
      </c>
      <c r="M85" s="221">
        <f t="shared" si="178"/>
        <v>0</v>
      </c>
      <c r="N85" s="221">
        <f t="shared" si="178"/>
        <v>0</v>
      </c>
      <c r="O85" s="221">
        <f t="shared" si="178"/>
        <v>0</v>
      </c>
      <c r="P85" s="221">
        <f t="shared" si="178"/>
        <v>0</v>
      </c>
    </row>
    <row r="86" spans="1:16" x14ac:dyDescent="0.35">
      <c r="A86" s="103" t="s">
        <v>120</v>
      </c>
      <c r="B86" s="104">
        <f>B84-B85</f>
        <v>0</v>
      </c>
      <c r="C86" s="104">
        <f t="shared" ref="C86:P86" si="179">C84-C85</f>
        <v>0</v>
      </c>
      <c r="D86" s="104">
        <f t="shared" si="179"/>
        <v>0</v>
      </c>
      <c r="E86" s="143">
        <f t="shared" si="179"/>
        <v>0</v>
      </c>
      <c r="F86" s="143">
        <f t="shared" si="179"/>
        <v>0</v>
      </c>
      <c r="G86" s="104">
        <f t="shared" si="179"/>
        <v>0</v>
      </c>
      <c r="H86" s="104">
        <f t="shared" si="179"/>
        <v>0</v>
      </c>
      <c r="I86" s="104">
        <f t="shared" si="179"/>
        <v>0</v>
      </c>
      <c r="J86" s="104">
        <f t="shared" si="179"/>
        <v>0</v>
      </c>
      <c r="K86" s="221">
        <f t="shared" si="179"/>
        <v>0</v>
      </c>
      <c r="L86" s="221">
        <f t="shared" si="179"/>
        <v>0</v>
      </c>
      <c r="M86" s="221">
        <f t="shared" si="179"/>
        <v>0</v>
      </c>
      <c r="N86" s="221">
        <f t="shared" si="179"/>
        <v>0</v>
      </c>
      <c r="O86" s="221">
        <f t="shared" si="179"/>
        <v>0</v>
      </c>
      <c r="P86" s="221">
        <f t="shared" si="179"/>
        <v>0</v>
      </c>
    </row>
  </sheetData>
  <mergeCells count="5">
    <mergeCell ref="A25:P25"/>
    <mergeCell ref="A60:P60"/>
    <mergeCell ref="B5:D5"/>
    <mergeCell ref="G5:P5"/>
    <mergeCell ref="E5:F5"/>
  </mergeCells>
  <conditionalFormatting sqref="F86:P86">
    <cfRule type="cellIs" dxfId="3" priority="1" operator="lessThan">
      <formula>0</formula>
    </cfRule>
  </conditionalFormatting>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7"/>
  <sheetViews>
    <sheetView workbookViewId="0">
      <selection activeCell="A2" sqref="A2"/>
    </sheetView>
  </sheetViews>
  <sheetFormatPr defaultRowHeight="14.5" x14ac:dyDescent="0.35"/>
  <cols>
    <col min="1" max="1" width="52.453125" bestFit="1" customWidth="1"/>
  </cols>
  <sheetData>
    <row r="1" spans="1:14" ht="17.5" x14ac:dyDescent="0.35">
      <c r="A1" s="186" t="s">
        <v>143</v>
      </c>
    </row>
    <row r="2" spans="1:14" x14ac:dyDescent="0.35">
      <c r="D2" s="260" t="s">
        <v>122</v>
      </c>
      <c r="E2" s="260"/>
      <c r="F2" s="260"/>
      <c r="G2" s="260"/>
      <c r="H2" s="260"/>
      <c r="I2" s="260"/>
      <c r="J2" s="260"/>
      <c r="K2" s="260"/>
      <c r="L2" s="260"/>
      <c r="M2" s="260"/>
    </row>
    <row r="3" spans="1:14" ht="15" thickBot="1" x14ac:dyDescent="0.4">
      <c r="A3" s="165"/>
      <c r="D3" s="180">
        <v>1</v>
      </c>
      <c r="E3" s="180">
        <f>D3+1</f>
        <v>2</v>
      </c>
      <c r="F3" s="180">
        <f t="shared" ref="F3:H3" si="0">E3+1</f>
        <v>3</v>
      </c>
      <c r="G3" s="180">
        <f t="shared" si="0"/>
        <v>4</v>
      </c>
      <c r="H3" s="180">
        <f t="shared" si="0"/>
        <v>5</v>
      </c>
      <c r="I3" s="180">
        <f t="shared" ref="I3:I4" si="1">H3+1</f>
        <v>6</v>
      </c>
      <c r="J3" s="180">
        <f t="shared" ref="J3:J4" si="2">I3+1</f>
        <v>7</v>
      </c>
      <c r="K3" s="180">
        <f t="shared" ref="K3:K4" si="3">J3+1</f>
        <v>8</v>
      </c>
      <c r="L3" s="180">
        <f t="shared" ref="L3:M4" si="4">K3+1</f>
        <v>9</v>
      </c>
      <c r="M3" s="180">
        <f t="shared" si="4"/>
        <v>10</v>
      </c>
    </row>
    <row r="4" spans="1:14" ht="15" thickBot="1" x14ac:dyDescent="0.4">
      <c r="A4" s="167" t="s">
        <v>156</v>
      </c>
      <c r="B4" s="168">
        <v>2022</v>
      </c>
      <c r="C4" s="168">
        <f t="shared" ref="C4:H4" si="5">B4+1</f>
        <v>2023</v>
      </c>
      <c r="D4" s="168">
        <f t="shared" si="5"/>
        <v>2024</v>
      </c>
      <c r="E4" s="168">
        <f t="shared" si="5"/>
        <v>2025</v>
      </c>
      <c r="F4" s="168">
        <f t="shared" si="5"/>
        <v>2026</v>
      </c>
      <c r="G4" s="168">
        <f t="shared" si="5"/>
        <v>2027</v>
      </c>
      <c r="H4" s="168">
        <f t="shared" si="5"/>
        <v>2028</v>
      </c>
      <c r="I4" s="168">
        <f t="shared" si="1"/>
        <v>2029</v>
      </c>
      <c r="J4" s="168">
        <f t="shared" si="2"/>
        <v>2030</v>
      </c>
      <c r="K4" s="168">
        <f t="shared" si="3"/>
        <v>2031</v>
      </c>
      <c r="L4" s="168">
        <f t="shared" si="4"/>
        <v>2032</v>
      </c>
      <c r="M4" s="168">
        <f t="shared" si="4"/>
        <v>2033</v>
      </c>
    </row>
    <row r="5" spans="1:14" ht="15.5" thickTop="1" thickBot="1" x14ac:dyDescent="0.4">
      <c r="A5" s="169" t="s">
        <v>144</v>
      </c>
      <c r="B5" s="170">
        <f>'1. Projekti finantseerimiskava'!B12</f>
        <v>0</v>
      </c>
      <c r="C5" s="170">
        <f>'1. Projekti finantseerimiskava'!C12</f>
        <v>0</v>
      </c>
      <c r="D5" s="171"/>
      <c r="E5" s="171"/>
      <c r="F5" s="171"/>
      <c r="G5" s="171"/>
      <c r="H5" s="171"/>
      <c r="I5" s="171"/>
      <c r="J5" s="171"/>
      <c r="K5" s="171"/>
      <c r="L5" s="171"/>
      <c r="M5" s="171"/>
    </row>
    <row r="6" spans="1:14" ht="15.5" thickTop="1" thickBot="1" x14ac:dyDescent="0.4">
      <c r="A6" s="169" t="s">
        <v>145</v>
      </c>
      <c r="B6" s="172">
        <f>'1. Projekti finantseerimiskava'!B14</f>
        <v>0</v>
      </c>
      <c r="C6" s="172">
        <f>'1. Projekti finantseerimiskava'!C14</f>
        <v>0</v>
      </c>
      <c r="D6" s="171"/>
      <c r="E6" s="171"/>
      <c r="F6" s="171"/>
      <c r="G6" s="171"/>
      <c r="H6" s="171"/>
      <c r="I6" s="171"/>
      <c r="J6" s="171"/>
      <c r="K6" s="171"/>
      <c r="L6" s="171"/>
      <c r="M6" s="171"/>
    </row>
    <row r="7" spans="1:14" ht="15.5" thickTop="1" thickBot="1" x14ac:dyDescent="0.4">
      <c r="A7" s="169" t="s">
        <v>146</v>
      </c>
      <c r="B7" s="172">
        <f>'1. Projekti finantseerimiskava'!B15</f>
        <v>0</v>
      </c>
      <c r="C7" s="172">
        <f>'1. Projekti finantseerimiskava'!C15</f>
        <v>0</v>
      </c>
      <c r="D7" s="171"/>
      <c r="E7" s="171"/>
      <c r="F7" s="171"/>
      <c r="G7" s="171"/>
      <c r="H7" s="171"/>
      <c r="I7" s="171"/>
      <c r="J7" s="171"/>
      <c r="K7" s="171"/>
      <c r="L7" s="171"/>
      <c r="M7" s="171"/>
    </row>
    <row r="8" spans="1:14" ht="15" thickTop="1" x14ac:dyDescent="0.35">
      <c r="A8" s="169" t="s">
        <v>147</v>
      </c>
      <c r="B8" s="172">
        <f>'2. Tegevustulud,-kulud'!E84</f>
        <v>0</v>
      </c>
      <c r="C8" s="172">
        <f>'2. Tegevustulud,-kulud'!F84</f>
        <v>0</v>
      </c>
      <c r="D8" s="172">
        <f>'2. Tegevustulud,-kulud'!G84</f>
        <v>0</v>
      </c>
      <c r="E8" s="172">
        <f>'2. Tegevustulud,-kulud'!H84</f>
        <v>0</v>
      </c>
      <c r="F8" s="172">
        <f>'2. Tegevustulud,-kulud'!I84</f>
        <v>0</v>
      </c>
      <c r="G8" s="172">
        <f>'2. Tegevustulud,-kulud'!J84</f>
        <v>0</v>
      </c>
      <c r="H8" s="172">
        <f>'2. Tegevustulud,-kulud'!K84</f>
        <v>0</v>
      </c>
      <c r="I8" s="172">
        <f>'2. Tegevustulud,-kulud'!L84</f>
        <v>0</v>
      </c>
      <c r="J8" s="172">
        <f>'2. Tegevustulud,-kulud'!M84</f>
        <v>0</v>
      </c>
      <c r="K8" s="172">
        <f>'2. Tegevustulud,-kulud'!N84</f>
        <v>0</v>
      </c>
      <c r="L8" s="172">
        <f>'2. Tegevustulud,-kulud'!O84</f>
        <v>0</v>
      </c>
      <c r="M8" s="172">
        <f>'2. Tegevustulud,-kulud'!P84</f>
        <v>0</v>
      </c>
      <c r="N8" s="185" t="s">
        <v>168</v>
      </c>
    </row>
    <row r="9" spans="1:14" x14ac:dyDescent="0.35">
      <c r="A9" s="173" t="s">
        <v>148</v>
      </c>
      <c r="B9" s="174">
        <f>SUM(B5:B8)</f>
        <v>0</v>
      </c>
      <c r="C9" s="174">
        <f t="shared" ref="C9:H9" si="6">SUM(C5:C8)</f>
        <v>0</v>
      </c>
      <c r="D9" s="174">
        <f t="shared" si="6"/>
        <v>0</v>
      </c>
      <c r="E9" s="174">
        <f t="shared" si="6"/>
        <v>0</v>
      </c>
      <c r="F9" s="174">
        <f t="shared" si="6"/>
        <v>0</v>
      </c>
      <c r="G9" s="174">
        <f t="shared" si="6"/>
        <v>0</v>
      </c>
      <c r="H9" s="174">
        <f t="shared" si="6"/>
        <v>0</v>
      </c>
      <c r="I9" s="174">
        <f t="shared" ref="I9:M9" si="7">SUM(I5:I8)</f>
        <v>0</v>
      </c>
      <c r="J9" s="174">
        <f t="shared" si="7"/>
        <v>0</v>
      </c>
      <c r="K9" s="174">
        <f t="shared" si="7"/>
        <v>0</v>
      </c>
      <c r="L9" s="174">
        <f t="shared" si="7"/>
        <v>0</v>
      </c>
      <c r="M9" s="174">
        <f t="shared" si="7"/>
        <v>0</v>
      </c>
    </row>
    <row r="10" spans="1:14" ht="15" thickBot="1" x14ac:dyDescent="0.4">
      <c r="A10" s="4"/>
      <c r="B10" s="4"/>
      <c r="C10" s="4"/>
      <c r="D10" s="4"/>
      <c r="E10" s="4"/>
      <c r="F10" s="4"/>
      <c r="G10" s="4"/>
      <c r="H10" s="4"/>
      <c r="I10" s="4"/>
      <c r="J10" s="4"/>
      <c r="K10" s="4"/>
      <c r="L10" s="4"/>
      <c r="M10" s="4"/>
    </row>
    <row r="11" spans="1:14" ht="15.5" thickTop="1" thickBot="1" x14ac:dyDescent="0.4">
      <c r="A11" s="169" t="s">
        <v>149</v>
      </c>
      <c r="B11" s="170">
        <f>'1. Projekti finantseerimiskava'!B16</f>
        <v>0</v>
      </c>
      <c r="C11" s="170">
        <f>'1. Projekti finantseerimiskava'!C16</f>
        <v>0</v>
      </c>
      <c r="D11" s="171"/>
      <c r="E11" s="171"/>
      <c r="F11" s="171"/>
      <c r="G11" s="171"/>
      <c r="H11" s="171"/>
      <c r="I11" s="171"/>
      <c r="J11" s="171"/>
      <c r="K11" s="171"/>
      <c r="L11" s="171"/>
      <c r="M11" s="171"/>
    </row>
    <row r="12" spans="1:14" ht="15.5" thickTop="1" thickBot="1" x14ac:dyDescent="0.4">
      <c r="A12" s="169" t="s">
        <v>150</v>
      </c>
      <c r="B12" s="172"/>
      <c r="C12" s="172"/>
      <c r="D12" s="172"/>
      <c r="E12" s="172"/>
      <c r="F12" s="172"/>
      <c r="G12" s="172"/>
      <c r="H12" s="172"/>
      <c r="I12" s="172"/>
      <c r="J12" s="172"/>
      <c r="K12" s="172"/>
      <c r="L12" s="172"/>
      <c r="M12" s="172"/>
    </row>
    <row r="13" spans="1:14" ht="15.5" thickTop="1" thickBot="1" x14ac:dyDescent="0.4">
      <c r="A13" s="169" t="s">
        <v>151</v>
      </c>
      <c r="B13" s="172"/>
      <c r="C13" s="172"/>
      <c r="D13" s="172"/>
      <c r="E13" s="172"/>
      <c r="F13" s="172"/>
      <c r="G13" s="172"/>
      <c r="H13" s="172"/>
      <c r="I13" s="172"/>
      <c r="J13" s="172"/>
      <c r="K13" s="172"/>
      <c r="L13" s="172"/>
      <c r="M13" s="172"/>
    </row>
    <row r="14" spans="1:14" ht="15" thickTop="1" x14ac:dyDescent="0.35">
      <c r="A14" s="169" t="s">
        <v>152</v>
      </c>
      <c r="B14" s="172">
        <f>'2. Tegevustulud,-kulud'!E85</f>
        <v>0</v>
      </c>
      <c r="C14" s="172">
        <f>'2. Tegevustulud,-kulud'!F85</f>
        <v>0</v>
      </c>
      <c r="D14" s="172">
        <f>'2. Tegevustulud,-kulud'!G85</f>
        <v>0</v>
      </c>
      <c r="E14" s="172">
        <f>'2. Tegevustulud,-kulud'!H85</f>
        <v>0</v>
      </c>
      <c r="F14" s="172">
        <f>'2. Tegevustulud,-kulud'!I85</f>
        <v>0</v>
      </c>
      <c r="G14" s="172">
        <f>'2. Tegevustulud,-kulud'!J85</f>
        <v>0</v>
      </c>
      <c r="H14" s="172">
        <f>'2. Tegevustulud,-kulud'!K85</f>
        <v>0</v>
      </c>
      <c r="I14" s="172">
        <f>'2. Tegevustulud,-kulud'!L85</f>
        <v>0</v>
      </c>
      <c r="J14" s="172">
        <f>'2. Tegevustulud,-kulud'!M85</f>
        <v>0</v>
      </c>
      <c r="K14" s="172">
        <f>'2. Tegevustulud,-kulud'!N85</f>
        <v>0</v>
      </c>
      <c r="L14" s="172">
        <f>'2. Tegevustulud,-kulud'!O85</f>
        <v>0</v>
      </c>
      <c r="M14" s="172">
        <f>'2. Tegevustulud,-kulud'!P85</f>
        <v>0</v>
      </c>
      <c r="N14" s="185" t="s">
        <v>169</v>
      </c>
    </row>
    <row r="15" spans="1:14" x14ac:dyDescent="0.35">
      <c r="A15" s="175" t="s">
        <v>153</v>
      </c>
      <c r="B15" s="176">
        <f t="shared" ref="B15:H15" si="8">SUM(B11:B14)</f>
        <v>0</v>
      </c>
      <c r="C15" s="176">
        <f t="shared" si="8"/>
        <v>0</v>
      </c>
      <c r="D15" s="176">
        <f t="shared" si="8"/>
        <v>0</v>
      </c>
      <c r="E15" s="176">
        <f t="shared" si="8"/>
        <v>0</v>
      </c>
      <c r="F15" s="176">
        <f t="shared" si="8"/>
        <v>0</v>
      </c>
      <c r="G15" s="176">
        <f t="shared" si="8"/>
        <v>0</v>
      </c>
      <c r="H15" s="176">
        <f t="shared" si="8"/>
        <v>0</v>
      </c>
      <c r="I15" s="176">
        <f t="shared" ref="I15:M15" si="9">SUM(I11:I14)</f>
        <v>0</v>
      </c>
      <c r="J15" s="176">
        <f t="shared" si="9"/>
        <v>0</v>
      </c>
      <c r="K15" s="176">
        <f t="shared" si="9"/>
        <v>0</v>
      </c>
      <c r="L15" s="176">
        <f t="shared" si="9"/>
        <v>0</v>
      </c>
      <c r="M15" s="176">
        <f t="shared" si="9"/>
        <v>0</v>
      </c>
    </row>
    <row r="16" spans="1:14" ht="15" thickBot="1" x14ac:dyDescent="0.4">
      <c r="A16" s="177" t="s">
        <v>154</v>
      </c>
      <c r="B16" s="178">
        <f>B9-B15</f>
        <v>0</v>
      </c>
      <c r="C16" s="178">
        <f t="shared" ref="C16:H16" si="10">C9-C15</f>
        <v>0</v>
      </c>
      <c r="D16" s="178">
        <f t="shared" si="10"/>
        <v>0</v>
      </c>
      <c r="E16" s="178">
        <f t="shared" si="10"/>
        <v>0</v>
      </c>
      <c r="F16" s="178">
        <f t="shared" si="10"/>
        <v>0</v>
      </c>
      <c r="G16" s="178">
        <f t="shared" si="10"/>
        <v>0</v>
      </c>
      <c r="H16" s="178">
        <f t="shared" si="10"/>
        <v>0</v>
      </c>
      <c r="I16" s="178">
        <f t="shared" ref="I16:M16" si="11">I9-I15</f>
        <v>0</v>
      </c>
      <c r="J16" s="178">
        <f t="shared" si="11"/>
        <v>0</v>
      </c>
      <c r="K16" s="178">
        <f t="shared" si="11"/>
        <v>0</v>
      </c>
      <c r="L16" s="178">
        <f t="shared" si="11"/>
        <v>0</v>
      </c>
      <c r="M16" s="178">
        <f t="shared" si="11"/>
        <v>0</v>
      </c>
    </row>
    <row r="17" spans="1:13" ht="15" thickBot="1" x14ac:dyDescent="0.4">
      <c r="A17" s="177" t="s">
        <v>155</v>
      </c>
      <c r="B17" s="179">
        <f>B16</f>
        <v>0</v>
      </c>
      <c r="C17" s="179">
        <f t="shared" ref="C17:H17" si="12">B17+C16</f>
        <v>0</v>
      </c>
      <c r="D17" s="179">
        <f t="shared" si="12"/>
        <v>0</v>
      </c>
      <c r="E17" s="179">
        <f t="shared" si="12"/>
        <v>0</v>
      </c>
      <c r="F17" s="179">
        <f t="shared" si="12"/>
        <v>0</v>
      </c>
      <c r="G17" s="179">
        <f t="shared" si="12"/>
        <v>0</v>
      </c>
      <c r="H17" s="179">
        <f t="shared" si="12"/>
        <v>0</v>
      </c>
      <c r="I17" s="179">
        <f t="shared" ref="I17" si="13">H17+I16</f>
        <v>0</v>
      </c>
      <c r="J17" s="179">
        <f t="shared" ref="J17" si="14">I17+J16</f>
        <v>0</v>
      </c>
      <c r="K17" s="179">
        <f t="shared" ref="K17" si="15">J17+K16</f>
        <v>0</v>
      </c>
      <c r="L17" s="179">
        <f t="shared" ref="L17:M17" si="16">K17+L16</f>
        <v>0</v>
      </c>
      <c r="M17" s="179">
        <f t="shared" si="16"/>
        <v>0</v>
      </c>
    </row>
  </sheetData>
  <mergeCells count="1">
    <mergeCell ref="D2:M2"/>
  </mergeCells>
  <conditionalFormatting sqref="B17:M17">
    <cfRule type="cellIs" dxfId="2" priority="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8"/>
  <sheetViews>
    <sheetView workbookViewId="0">
      <selection activeCell="E34" sqref="E34"/>
    </sheetView>
  </sheetViews>
  <sheetFormatPr defaultRowHeight="14.5" x14ac:dyDescent="0.35"/>
  <cols>
    <col min="1" max="1" width="27.54296875" customWidth="1"/>
    <col min="2" max="2" width="16.81640625" customWidth="1"/>
  </cols>
  <sheetData>
    <row r="1" spans="1:14" ht="17.5" x14ac:dyDescent="0.35">
      <c r="A1" s="186" t="s">
        <v>157</v>
      </c>
      <c r="B1" s="186"/>
    </row>
    <row r="2" spans="1:14" ht="15" thickBot="1" x14ac:dyDescent="0.4">
      <c r="A2" t="s">
        <v>158</v>
      </c>
    </row>
    <row r="3" spans="1:14" ht="65.25" customHeight="1" thickBot="1" x14ac:dyDescent="0.4">
      <c r="A3" s="261" t="s">
        <v>159</v>
      </c>
      <c r="B3" s="262"/>
      <c r="C3" s="262"/>
      <c r="D3" s="262"/>
      <c r="E3" s="262"/>
      <c r="F3" s="262"/>
      <c r="G3" s="262"/>
      <c r="H3" s="262"/>
      <c r="I3" s="263"/>
    </row>
    <row r="5" spans="1:14" x14ac:dyDescent="0.35">
      <c r="A5" s="264" t="s">
        <v>178</v>
      </c>
      <c r="B5" s="264"/>
      <c r="C5" s="198">
        <v>2022</v>
      </c>
      <c r="D5" s="198">
        <f>C5+1</f>
        <v>2023</v>
      </c>
      <c r="E5" s="199">
        <f t="shared" ref="E5:L5" si="0">D5+1</f>
        <v>2024</v>
      </c>
      <c r="F5" s="199">
        <f t="shared" si="0"/>
        <v>2025</v>
      </c>
      <c r="G5" s="199">
        <f t="shared" si="0"/>
        <v>2026</v>
      </c>
      <c r="H5" s="199">
        <f t="shared" si="0"/>
        <v>2027</v>
      </c>
      <c r="I5" s="199">
        <f t="shared" si="0"/>
        <v>2028</v>
      </c>
      <c r="J5" s="199">
        <f t="shared" si="0"/>
        <v>2029</v>
      </c>
      <c r="K5" s="199">
        <f t="shared" si="0"/>
        <v>2030</v>
      </c>
      <c r="L5" s="199">
        <f t="shared" si="0"/>
        <v>2031</v>
      </c>
      <c r="M5" s="199">
        <f t="shared" ref="M5:N5" si="1">L5+1</f>
        <v>2032</v>
      </c>
      <c r="N5" s="199">
        <f t="shared" si="1"/>
        <v>2033</v>
      </c>
    </row>
    <row r="6" spans="1:14" x14ac:dyDescent="0.35">
      <c r="A6" s="200" t="s">
        <v>170</v>
      </c>
      <c r="B6" s="200"/>
      <c r="C6" s="201">
        <f>'2. Tegevustulud,-kulud'!E84</f>
        <v>0</v>
      </c>
      <c r="D6" s="201">
        <f>'2. Tegevustulud,-kulud'!F84</f>
        <v>0</v>
      </c>
      <c r="E6" s="201">
        <f>'2. Tegevustulud,-kulud'!G84</f>
        <v>0</v>
      </c>
      <c r="F6" s="201">
        <f>'2. Tegevustulud,-kulud'!H84</f>
        <v>0</v>
      </c>
      <c r="G6" s="201">
        <f>'2. Tegevustulud,-kulud'!I84</f>
        <v>0</v>
      </c>
      <c r="H6" s="201">
        <f>'2. Tegevustulud,-kulud'!J84</f>
        <v>0</v>
      </c>
      <c r="I6" s="201">
        <f>'2. Tegevustulud,-kulud'!K84</f>
        <v>0</v>
      </c>
      <c r="J6" s="201">
        <f>'2. Tegevustulud,-kulud'!L84</f>
        <v>0</v>
      </c>
      <c r="K6" s="201">
        <f>'2. Tegevustulud,-kulud'!M84</f>
        <v>0</v>
      </c>
      <c r="L6" s="201">
        <f>'2. Tegevustulud,-kulud'!N84</f>
        <v>0</v>
      </c>
      <c r="M6" s="201">
        <f>'2. Tegevustulud,-kulud'!O84</f>
        <v>0</v>
      </c>
      <c r="N6" s="201">
        <f>'2. Tegevustulud,-kulud'!P84</f>
        <v>0</v>
      </c>
    </row>
    <row r="7" spans="1:14" x14ac:dyDescent="0.35">
      <c r="A7" s="190" t="s">
        <v>173</v>
      </c>
      <c r="B7" s="190"/>
      <c r="C7" s="148">
        <f>C6</f>
        <v>0</v>
      </c>
      <c r="D7" s="148">
        <f t="shared" ref="D7:N7" si="2">D6</f>
        <v>0</v>
      </c>
      <c r="E7" s="202">
        <f t="shared" si="2"/>
        <v>0</v>
      </c>
      <c r="F7" s="202">
        <f t="shared" si="2"/>
        <v>0</v>
      </c>
      <c r="G7" s="202">
        <f t="shared" si="2"/>
        <v>0</v>
      </c>
      <c r="H7" s="202">
        <f t="shared" si="2"/>
        <v>0</v>
      </c>
      <c r="I7" s="202">
        <f t="shared" si="2"/>
        <v>0</v>
      </c>
      <c r="J7" s="202">
        <f t="shared" si="2"/>
        <v>0</v>
      </c>
      <c r="K7" s="202">
        <f t="shared" si="2"/>
        <v>0</v>
      </c>
      <c r="L7" s="202">
        <f t="shared" si="2"/>
        <v>0</v>
      </c>
      <c r="M7" s="202">
        <f t="shared" si="2"/>
        <v>0</v>
      </c>
      <c r="N7" s="202">
        <f t="shared" si="2"/>
        <v>0</v>
      </c>
    </row>
    <row r="8" spans="1:14" x14ac:dyDescent="0.35">
      <c r="A8" s="200" t="s">
        <v>171</v>
      </c>
      <c r="B8" s="200"/>
      <c r="C8" s="201">
        <f>'2. Tegevustulud,-kulud'!E85</f>
        <v>0</v>
      </c>
      <c r="D8" s="201">
        <f>'2. Tegevustulud,-kulud'!F85</f>
        <v>0</v>
      </c>
      <c r="E8" s="201">
        <f>'2. Tegevustulud,-kulud'!G85</f>
        <v>0</v>
      </c>
      <c r="F8" s="201">
        <f>'2. Tegevustulud,-kulud'!H85</f>
        <v>0</v>
      </c>
      <c r="G8" s="201">
        <f>'2. Tegevustulud,-kulud'!I85</f>
        <v>0</v>
      </c>
      <c r="H8" s="201">
        <f>'2. Tegevustulud,-kulud'!J85</f>
        <v>0</v>
      </c>
      <c r="I8" s="201">
        <f>'2. Tegevustulud,-kulud'!K85</f>
        <v>0</v>
      </c>
      <c r="J8" s="201">
        <f>'2. Tegevustulud,-kulud'!L85</f>
        <v>0</v>
      </c>
      <c r="K8" s="201">
        <f>'2. Tegevustulud,-kulud'!M85</f>
        <v>0</v>
      </c>
      <c r="L8" s="201">
        <f>'2. Tegevustulud,-kulud'!N85</f>
        <v>0</v>
      </c>
      <c r="M8" s="201">
        <f>'2. Tegevustulud,-kulud'!O85</f>
        <v>0</v>
      </c>
      <c r="N8" s="201">
        <f>'2. Tegevustulud,-kulud'!P85</f>
        <v>0</v>
      </c>
    </row>
    <row r="9" spans="1:14" x14ac:dyDescent="0.35">
      <c r="A9" s="200" t="s">
        <v>28</v>
      </c>
      <c r="B9" s="200"/>
      <c r="C9" s="201">
        <f>-'3. Projekti jätkusuutlikkus'!B11</f>
        <v>0</v>
      </c>
      <c r="D9" s="201">
        <f>-'3. Projekti jätkusuutlikkus'!C11</f>
        <v>0</v>
      </c>
      <c r="E9" s="201">
        <f>-'3. Projekti jätkusuutlikkus'!D11</f>
        <v>0</v>
      </c>
      <c r="F9" s="201">
        <f>-'3. Projekti jätkusuutlikkus'!E11</f>
        <v>0</v>
      </c>
      <c r="G9" s="201">
        <f>-'3. Projekti jätkusuutlikkus'!F11</f>
        <v>0</v>
      </c>
      <c r="H9" s="201">
        <f>-'3. Projekti jätkusuutlikkus'!G11</f>
        <v>0</v>
      </c>
      <c r="I9" s="201">
        <f>-'3. Projekti jätkusuutlikkus'!H11</f>
        <v>0</v>
      </c>
      <c r="J9" s="201">
        <f>-'3. Projekti jätkusuutlikkus'!I11</f>
        <v>0</v>
      </c>
      <c r="K9" s="201">
        <f>-'3. Projekti jätkusuutlikkus'!J11</f>
        <v>0</v>
      </c>
      <c r="L9" s="201">
        <f>-'3. Projekti jätkusuutlikkus'!K11</f>
        <v>0</v>
      </c>
      <c r="M9" s="201">
        <f>-'3. Projekti jätkusuutlikkus'!L11</f>
        <v>0</v>
      </c>
      <c r="N9" s="201">
        <f>-'3. Projekti jätkusuutlikkus'!M11</f>
        <v>0</v>
      </c>
    </row>
    <row r="10" spans="1:14" ht="15" customHeight="1" x14ac:dyDescent="0.35">
      <c r="A10" s="194" t="s">
        <v>172</v>
      </c>
      <c r="B10" s="195"/>
      <c r="C10" s="196">
        <f>C8+C9</f>
        <v>0</v>
      </c>
      <c r="D10" s="196">
        <f t="shared" ref="D10:N10" si="3">D8+D9</f>
        <v>0</v>
      </c>
      <c r="E10" s="197">
        <f t="shared" si="3"/>
        <v>0</v>
      </c>
      <c r="F10" s="197">
        <f t="shared" si="3"/>
        <v>0</v>
      </c>
      <c r="G10" s="197">
        <f t="shared" si="3"/>
        <v>0</v>
      </c>
      <c r="H10" s="197">
        <f t="shared" si="3"/>
        <v>0</v>
      </c>
      <c r="I10" s="197">
        <f t="shared" si="3"/>
        <v>0</v>
      </c>
      <c r="J10" s="197">
        <f t="shared" si="3"/>
        <v>0</v>
      </c>
      <c r="K10" s="197">
        <f t="shared" si="3"/>
        <v>0</v>
      </c>
      <c r="L10" s="197">
        <f t="shared" si="3"/>
        <v>0</v>
      </c>
      <c r="M10" s="197">
        <f t="shared" si="3"/>
        <v>0</v>
      </c>
      <c r="N10" s="197">
        <f t="shared" si="3"/>
        <v>0</v>
      </c>
    </row>
    <row r="11" spans="1:14" x14ac:dyDescent="0.35">
      <c r="A11" s="189" t="s">
        <v>174</v>
      </c>
      <c r="B11" s="187"/>
      <c r="C11" s="144">
        <f>C7+C10</f>
        <v>0</v>
      </c>
      <c r="D11" s="144">
        <f t="shared" ref="D11:N11" si="4">D7+D10</f>
        <v>0</v>
      </c>
      <c r="E11" s="104">
        <f t="shared" si="4"/>
        <v>0</v>
      </c>
      <c r="F11" s="104">
        <f t="shared" si="4"/>
        <v>0</v>
      </c>
      <c r="G11" s="104">
        <f t="shared" si="4"/>
        <v>0</v>
      </c>
      <c r="H11" s="104">
        <f t="shared" si="4"/>
        <v>0</v>
      </c>
      <c r="I11" s="104">
        <f t="shared" si="4"/>
        <v>0</v>
      </c>
      <c r="J11" s="104">
        <f t="shared" si="4"/>
        <v>0</v>
      </c>
      <c r="K11" s="104">
        <f t="shared" si="4"/>
        <v>0</v>
      </c>
      <c r="L11" s="104">
        <f t="shared" si="4"/>
        <v>0</v>
      </c>
      <c r="M11" s="104">
        <f t="shared" si="4"/>
        <v>0</v>
      </c>
      <c r="N11" s="104">
        <f t="shared" si="4"/>
        <v>0</v>
      </c>
    </row>
    <row r="12" spans="1:14" x14ac:dyDescent="0.35">
      <c r="A12" s="190" t="s">
        <v>176</v>
      </c>
      <c r="B12" s="188">
        <f>4%+AVERAGE('2. Tegevustulud,-kulud'!E9:P9)</f>
        <v>6.8083333333333329E-2</v>
      </c>
    </row>
    <row r="13" spans="1:14" x14ac:dyDescent="0.35">
      <c r="A13" s="191" t="s">
        <v>175</v>
      </c>
      <c r="B13" s="192">
        <f>NPV(B12,D11:N11)+C11</f>
        <v>0</v>
      </c>
      <c r="C13" s="207" t="str">
        <f>IF(B13&lt;0,"ilma toetuseta oleks ebamõistlik investeering","tasuv tegelikult ka ilma toetuseta")</f>
        <v>tasuv tegelikult ka ilma toetuseta</v>
      </c>
    </row>
    <row r="14" spans="1:14" x14ac:dyDescent="0.35">
      <c r="A14" s="191" t="s">
        <v>177</v>
      </c>
      <c r="B14" s="193" t="e">
        <f>IRR(C11:N11)</f>
        <v>#NUM!</v>
      </c>
      <c r="C14" s="207" t="e">
        <f>IF(B14&lt;B12,"sisemine tasuvusmäär on liiga madal","mõistlik ellu viia ka ilma toetuseta")</f>
        <v>#NUM!</v>
      </c>
    </row>
    <row r="17" spans="1:14" x14ac:dyDescent="0.35">
      <c r="A17" s="264" t="s">
        <v>179</v>
      </c>
      <c r="B17" s="264"/>
      <c r="C17" s="198">
        <f>C5</f>
        <v>2022</v>
      </c>
      <c r="D17" s="198">
        <f t="shared" ref="D17:N17" si="5">D5</f>
        <v>2023</v>
      </c>
      <c r="E17" s="199">
        <f t="shared" si="5"/>
        <v>2024</v>
      </c>
      <c r="F17" s="199">
        <f t="shared" si="5"/>
        <v>2025</v>
      </c>
      <c r="G17" s="199">
        <f t="shared" si="5"/>
        <v>2026</v>
      </c>
      <c r="H17" s="199">
        <f t="shared" si="5"/>
        <v>2027</v>
      </c>
      <c r="I17" s="199">
        <f t="shared" si="5"/>
        <v>2028</v>
      </c>
      <c r="J17" s="199">
        <f t="shared" si="5"/>
        <v>2029</v>
      </c>
      <c r="K17" s="199">
        <f t="shared" si="5"/>
        <v>2030</v>
      </c>
      <c r="L17" s="199">
        <f t="shared" si="5"/>
        <v>2031</v>
      </c>
      <c r="M17" s="199">
        <f t="shared" si="5"/>
        <v>2032</v>
      </c>
      <c r="N17" s="199">
        <f t="shared" si="5"/>
        <v>2033</v>
      </c>
    </row>
    <row r="18" spans="1:14" x14ac:dyDescent="0.35">
      <c r="A18" s="200" t="str">
        <f>A6</f>
        <v>JK teg-tulu</v>
      </c>
      <c r="B18" s="200"/>
      <c r="C18" s="201">
        <f>C6</f>
        <v>0</v>
      </c>
      <c r="D18" s="201">
        <f t="shared" ref="D18:N20" si="6">D6</f>
        <v>0</v>
      </c>
      <c r="E18" s="201">
        <f t="shared" si="6"/>
        <v>0</v>
      </c>
      <c r="F18" s="201">
        <f t="shared" si="6"/>
        <v>0</v>
      </c>
      <c r="G18" s="201">
        <f t="shared" si="6"/>
        <v>0</v>
      </c>
      <c r="H18" s="201">
        <f t="shared" si="6"/>
        <v>0</v>
      </c>
      <c r="I18" s="201">
        <f t="shared" si="6"/>
        <v>0</v>
      </c>
      <c r="J18" s="201">
        <f t="shared" si="6"/>
        <v>0</v>
      </c>
      <c r="K18" s="201">
        <f t="shared" si="6"/>
        <v>0</v>
      </c>
      <c r="L18" s="201">
        <f t="shared" si="6"/>
        <v>0</v>
      </c>
      <c r="M18" s="201">
        <f t="shared" si="6"/>
        <v>0</v>
      </c>
      <c r="N18" s="201">
        <f t="shared" si="6"/>
        <v>0</v>
      </c>
    </row>
    <row r="19" spans="1:14" x14ac:dyDescent="0.35">
      <c r="A19" s="203" t="str">
        <f>A7</f>
        <v>Sisse tulev rahavoog kokku</v>
      </c>
      <c r="B19" s="204"/>
      <c r="C19" s="205">
        <f>C7</f>
        <v>0</v>
      </c>
      <c r="D19" s="205">
        <f t="shared" si="6"/>
        <v>0</v>
      </c>
      <c r="E19" s="206">
        <f t="shared" si="6"/>
        <v>0</v>
      </c>
      <c r="F19" s="206">
        <f t="shared" si="6"/>
        <v>0</v>
      </c>
      <c r="G19" s="206">
        <f t="shared" si="6"/>
        <v>0</v>
      </c>
      <c r="H19" s="206">
        <f t="shared" si="6"/>
        <v>0</v>
      </c>
      <c r="I19" s="206">
        <f t="shared" si="6"/>
        <v>0</v>
      </c>
      <c r="J19" s="206">
        <f t="shared" si="6"/>
        <v>0</v>
      </c>
      <c r="K19" s="206">
        <f t="shared" si="6"/>
        <v>0</v>
      </c>
      <c r="L19" s="206">
        <f t="shared" si="6"/>
        <v>0</v>
      </c>
      <c r="M19" s="206">
        <f t="shared" si="6"/>
        <v>0</v>
      </c>
      <c r="N19" s="206">
        <f t="shared" si="6"/>
        <v>0</v>
      </c>
    </row>
    <row r="20" spans="1:14" x14ac:dyDescent="0.35">
      <c r="A20" s="200" t="str">
        <f>A8</f>
        <v>JK teg-kulu</v>
      </c>
      <c r="B20" s="200"/>
      <c r="C20" s="201">
        <f>C8</f>
        <v>0</v>
      </c>
      <c r="D20" s="201">
        <f t="shared" si="6"/>
        <v>0</v>
      </c>
      <c r="E20" s="201">
        <f t="shared" si="6"/>
        <v>0</v>
      </c>
      <c r="F20" s="201">
        <f t="shared" si="6"/>
        <v>0</v>
      </c>
      <c r="G20" s="201">
        <f t="shared" si="6"/>
        <v>0</v>
      </c>
      <c r="H20" s="201">
        <f t="shared" si="6"/>
        <v>0</v>
      </c>
      <c r="I20" s="201">
        <f t="shared" si="6"/>
        <v>0</v>
      </c>
      <c r="J20" s="201">
        <f t="shared" si="6"/>
        <v>0</v>
      </c>
      <c r="K20" s="201">
        <f t="shared" si="6"/>
        <v>0</v>
      </c>
      <c r="L20" s="201">
        <f t="shared" si="6"/>
        <v>0</v>
      </c>
      <c r="M20" s="201">
        <f t="shared" si="6"/>
        <v>0</v>
      </c>
      <c r="N20" s="201">
        <f t="shared" si="6"/>
        <v>0</v>
      </c>
    </row>
    <row r="21" spans="1:14" x14ac:dyDescent="0.35">
      <c r="A21" s="200" t="s">
        <v>180</v>
      </c>
      <c r="B21" s="200"/>
      <c r="C21" s="201">
        <f>-'3. Projekti jätkusuutlikkus'!B12</f>
        <v>0</v>
      </c>
      <c r="D21" s="201">
        <f>-'3. Projekti jätkusuutlikkus'!C12</f>
        <v>0</v>
      </c>
      <c r="E21" s="201">
        <f>-'3. Projekti jätkusuutlikkus'!D12</f>
        <v>0</v>
      </c>
      <c r="F21" s="201">
        <f>-'3. Projekti jätkusuutlikkus'!E12</f>
        <v>0</v>
      </c>
      <c r="G21" s="201">
        <f>-'3. Projekti jätkusuutlikkus'!F12</f>
        <v>0</v>
      </c>
      <c r="H21" s="201">
        <f>-'3. Projekti jätkusuutlikkus'!G12</f>
        <v>0</v>
      </c>
      <c r="I21" s="201">
        <f>-'3. Projekti jätkusuutlikkus'!H12</f>
        <v>0</v>
      </c>
      <c r="J21" s="201">
        <f>-'3. Projekti jätkusuutlikkus'!I12</f>
        <v>0</v>
      </c>
      <c r="K21" s="201">
        <f>-'3. Projekti jätkusuutlikkus'!J12</f>
        <v>0</v>
      </c>
      <c r="L21" s="201">
        <f>-'3. Projekti jätkusuutlikkus'!K12</f>
        <v>0</v>
      </c>
      <c r="M21" s="201">
        <f>-'3. Projekti jätkusuutlikkus'!L12</f>
        <v>0</v>
      </c>
      <c r="N21" s="201">
        <f>-'3. Projekti jätkusuutlikkus'!M12</f>
        <v>0</v>
      </c>
    </row>
    <row r="22" spans="1:14" x14ac:dyDescent="0.35">
      <c r="A22" s="200" t="s">
        <v>181</v>
      </c>
      <c r="B22" s="200"/>
      <c r="C22" s="201">
        <f>-'3. Projekti jätkusuutlikkus'!B13:M13</f>
        <v>0</v>
      </c>
      <c r="D22" s="201">
        <f>-'3. Projekti jätkusuutlikkus'!C13:N13</f>
        <v>0</v>
      </c>
      <c r="E22" s="201">
        <f>-'3. Projekti jätkusuutlikkus'!D13:O13</f>
        <v>0</v>
      </c>
      <c r="F22" s="201">
        <f>-'3. Projekti jätkusuutlikkus'!E13:P13</f>
        <v>0</v>
      </c>
      <c r="G22" s="201">
        <f>-'3. Projekti jätkusuutlikkus'!F13:Q13</f>
        <v>0</v>
      </c>
      <c r="H22" s="201">
        <f>-'3. Projekti jätkusuutlikkus'!G13:R13</f>
        <v>0</v>
      </c>
      <c r="I22" s="201">
        <f>-'3. Projekti jätkusuutlikkus'!H13:S13</f>
        <v>0</v>
      </c>
      <c r="J22" s="201">
        <f>-'3. Projekti jätkusuutlikkus'!I13:T13</f>
        <v>0</v>
      </c>
      <c r="K22" s="201">
        <f>-'3. Projekti jätkusuutlikkus'!J13:U13</f>
        <v>0</v>
      </c>
      <c r="L22" s="201">
        <f>-'3. Projekti jätkusuutlikkus'!K13:V13</f>
        <v>0</v>
      </c>
      <c r="M22" s="201">
        <f>-'3. Projekti jätkusuutlikkus'!L13:W13</f>
        <v>0</v>
      </c>
      <c r="N22" s="201">
        <f>-'3. Projekti jätkusuutlikkus'!M13:X13</f>
        <v>0</v>
      </c>
    </row>
    <row r="23" spans="1:14" x14ac:dyDescent="0.35">
      <c r="A23" s="200" t="s">
        <v>182</v>
      </c>
      <c r="B23" s="200"/>
      <c r="C23" s="201">
        <f>-'1. Projekti finantseerimiskava'!B15</f>
        <v>0</v>
      </c>
      <c r="D23" s="201">
        <f>-'1. Projekti finantseerimiskava'!C15</f>
        <v>0</v>
      </c>
      <c r="E23" s="201">
        <f>-'3. Projekti jätkusuutlikkus'!D7</f>
        <v>0</v>
      </c>
      <c r="F23" s="201">
        <f>-'3. Projekti jätkusuutlikkus'!E7</f>
        <v>0</v>
      </c>
      <c r="G23" s="201">
        <f>-'3. Projekti jätkusuutlikkus'!F7</f>
        <v>0</v>
      </c>
      <c r="H23" s="201">
        <f>-'3. Projekti jätkusuutlikkus'!G7</f>
        <v>0</v>
      </c>
      <c r="I23" s="201">
        <f>-'3. Projekti jätkusuutlikkus'!H7</f>
        <v>0</v>
      </c>
      <c r="J23" s="201">
        <f>-'3. Projekti jätkusuutlikkus'!I7</f>
        <v>0</v>
      </c>
      <c r="K23" s="201">
        <f>-'3. Projekti jätkusuutlikkus'!J7</f>
        <v>0</v>
      </c>
      <c r="L23" s="201">
        <f>-'3. Projekti jätkusuutlikkus'!K7</f>
        <v>0</v>
      </c>
      <c r="M23" s="201">
        <f>-'3. Projekti jätkusuutlikkus'!L7</f>
        <v>0</v>
      </c>
      <c r="N23" s="201">
        <f>-'3. Projekti jätkusuutlikkus'!M7</f>
        <v>0</v>
      </c>
    </row>
    <row r="24" spans="1:14" x14ac:dyDescent="0.35">
      <c r="A24" s="194" t="str">
        <f>A10</f>
        <v>Väljaminev rahavoog kokku</v>
      </c>
      <c r="B24" s="195"/>
      <c r="C24" s="196">
        <f>C20+C21+C22+C23</f>
        <v>0</v>
      </c>
      <c r="D24" s="196">
        <f t="shared" ref="D24:N24" si="7">D20+D21+D22+D23</f>
        <v>0</v>
      </c>
      <c r="E24" s="197">
        <f t="shared" si="7"/>
        <v>0</v>
      </c>
      <c r="F24" s="197">
        <f t="shared" si="7"/>
        <v>0</v>
      </c>
      <c r="G24" s="197">
        <f t="shared" si="7"/>
        <v>0</v>
      </c>
      <c r="H24" s="197">
        <f t="shared" si="7"/>
        <v>0</v>
      </c>
      <c r="I24" s="197">
        <f t="shared" si="7"/>
        <v>0</v>
      </c>
      <c r="J24" s="197">
        <f t="shared" si="7"/>
        <v>0</v>
      </c>
      <c r="K24" s="197">
        <f t="shared" si="7"/>
        <v>0</v>
      </c>
      <c r="L24" s="197">
        <f t="shared" si="7"/>
        <v>0</v>
      </c>
      <c r="M24" s="197">
        <f t="shared" si="7"/>
        <v>0</v>
      </c>
      <c r="N24" s="197">
        <f t="shared" si="7"/>
        <v>0</v>
      </c>
    </row>
    <row r="25" spans="1:14" x14ac:dyDescent="0.35">
      <c r="A25" s="189" t="str">
        <f>A11</f>
        <v>Netorahavoog</v>
      </c>
      <c r="B25" s="187"/>
      <c r="C25" s="144">
        <f>C19+C24</f>
        <v>0</v>
      </c>
      <c r="D25" s="144">
        <f t="shared" ref="D25:N25" si="8">D19+D24</f>
        <v>0</v>
      </c>
      <c r="E25" s="104">
        <f t="shared" si="8"/>
        <v>0</v>
      </c>
      <c r="F25" s="104">
        <f t="shared" si="8"/>
        <v>0</v>
      </c>
      <c r="G25" s="104">
        <f t="shared" si="8"/>
        <v>0</v>
      </c>
      <c r="H25" s="104">
        <f t="shared" si="8"/>
        <v>0</v>
      </c>
      <c r="I25" s="104">
        <f t="shared" si="8"/>
        <v>0</v>
      </c>
      <c r="J25" s="104">
        <f t="shared" si="8"/>
        <v>0</v>
      </c>
      <c r="K25" s="104">
        <f t="shared" si="8"/>
        <v>0</v>
      </c>
      <c r="L25" s="104">
        <f t="shared" si="8"/>
        <v>0</v>
      </c>
      <c r="M25" s="104">
        <f t="shared" si="8"/>
        <v>0</v>
      </c>
      <c r="N25" s="104">
        <f t="shared" si="8"/>
        <v>0</v>
      </c>
    </row>
    <row r="26" spans="1:14" x14ac:dyDescent="0.35">
      <c r="A26" s="190" t="str">
        <f>A12</f>
        <v>Diskontomäär</v>
      </c>
      <c r="B26" s="188">
        <f>B12</f>
        <v>6.8083333333333329E-2</v>
      </c>
    </row>
    <row r="27" spans="1:14" x14ac:dyDescent="0.35">
      <c r="A27" s="191" t="s">
        <v>183</v>
      </c>
      <c r="B27" s="192">
        <f>NPV(B26,D25:N25)+C25</f>
        <v>0</v>
      </c>
      <c r="C27" s="207" t="str">
        <f>IF(B27&lt;0,"ebamõistlik isegi toetuse saamisel","toetuse saamisel on mõistlik ellu viia")</f>
        <v>toetuse saamisel on mõistlik ellu viia</v>
      </c>
    </row>
    <row r="28" spans="1:14" x14ac:dyDescent="0.35">
      <c r="A28" s="191" t="s">
        <v>184</v>
      </c>
      <c r="B28" s="193" t="e">
        <f>IRR(C25:N25)</f>
        <v>#NUM!</v>
      </c>
      <c r="C28" s="207" t="e">
        <f>IF(B28&lt;B26,"sisemine tasuvusmäär on liiga madal","toetuse saamisel projekt mõistlik ellu viia ")</f>
        <v>#NUM!</v>
      </c>
    </row>
  </sheetData>
  <mergeCells count="3">
    <mergeCell ref="A3:I3"/>
    <mergeCell ref="A5:B5"/>
    <mergeCell ref="A17:B17"/>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2"/>
  <sheetViews>
    <sheetView zoomScale="120" zoomScaleNormal="120" workbookViewId="0">
      <selection activeCell="A2" sqref="A2"/>
    </sheetView>
  </sheetViews>
  <sheetFormatPr defaultColWidth="8.54296875" defaultRowHeight="13" x14ac:dyDescent="0.3"/>
  <cols>
    <col min="1" max="1" width="8.54296875" style="4"/>
    <col min="2" max="2" width="31.1796875" style="4" customWidth="1"/>
    <col min="3" max="3" width="13.453125" style="4" customWidth="1"/>
    <col min="4" max="4" width="11.453125" style="4" customWidth="1"/>
    <col min="5" max="5" width="10" style="4" bestFit="1" customWidth="1"/>
    <col min="6" max="6" width="8.54296875" style="4"/>
    <col min="7" max="7" width="3.453125" style="4" customWidth="1"/>
    <col min="8" max="8" width="45.1796875" style="4" customWidth="1"/>
    <col min="9" max="9" width="8.54296875" style="4"/>
    <col min="10" max="10" width="9.81640625" style="4" customWidth="1"/>
    <col min="11" max="16384" width="8.54296875" style="4"/>
  </cols>
  <sheetData>
    <row r="1" spans="1:10" ht="17.5" x14ac:dyDescent="0.35">
      <c r="A1" s="186" t="s">
        <v>161</v>
      </c>
    </row>
    <row r="2" spans="1:10" ht="14.5" x14ac:dyDescent="0.35">
      <c r="A2"/>
    </row>
    <row r="3" spans="1:10" ht="39" x14ac:dyDescent="0.3">
      <c r="B3" s="79" t="s">
        <v>160</v>
      </c>
      <c r="C3" s="44" t="s">
        <v>53</v>
      </c>
      <c r="D3" s="44" t="s">
        <v>54</v>
      </c>
      <c r="E3" s="45"/>
      <c r="F3" s="46"/>
      <c r="G3" s="47"/>
      <c r="H3" s="48" t="s">
        <v>55</v>
      </c>
      <c r="I3" s="49"/>
      <c r="J3" s="50"/>
    </row>
    <row r="4" spans="1:10" x14ac:dyDescent="0.3">
      <c r="B4" s="51" t="s">
        <v>56</v>
      </c>
      <c r="C4" s="58">
        <f>'2. Tegevustulud,-kulud'!D16+'2. Tegevustulud,-kulud'!D19</f>
        <v>0</v>
      </c>
      <c r="D4" s="58" t="e">
        <f>AVERAGE('2. Tegevustulud,-kulud'!G51:P51)+AVERAGE('2. Tegevustulud,-kulud'!G54:P54)</f>
        <v>#DIV/0!</v>
      </c>
      <c r="E4" s="53" t="s">
        <v>90</v>
      </c>
      <c r="F4" s="54"/>
      <c r="G4" s="55"/>
      <c r="H4" s="56" t="s">
        <v>58</v>
      </c>
      <c r="I4" s="157" t="e">
        <f>C6/C7</f>
        <v>#DIV/0!</v>
      </c>
      <c r="J4" s="57" t="s">
        <v>59</v>
      </c>
    </row>
    <row r="5" spans="1:10" x14ac:dyDescent="0.3">
      <c r="B5" s="51" t="s">
        <v>60</v>
      </c>
      <c r="C5" s="58" t="e">
        <f xml:space="preserve"> AVERAGE('2. Tegevustulud,-kulud'!D17,'2. Tegevustulud,-kulud'!D20)</f>
        <v>#DIV/0!</v>
      </c>
      <c r="D5" s="58">
        <f>AVERAGE('2. Tegevustulud,-kulud'!G52:P52)</f>
        <v>0</v>
      </c>
      <c r="E5" s="53" t="s">
        <v>91</v>
      </c>
      <c r="F5" s="54"/>
      <c r="G5" s="55"/>
      <c r="H5" s="56" t="s">
        <v>61</v>
      </c>
      <c r="I5" s="157" t="e">
        <f>D6/D7</f>
        <v>#DIV/0!</v>
      </c>
      <c r="J5" s="57" t="s">
        <v>59</v>
      </c>
    </row>
    <row r="6" spans="1:10" x14ac:dyDescent="0.3">
      <c r="B6" s="51" t="s">
        <v>62</v>
      </c>
      <c r="C6" s="59" t="e">
        <f>C4*C5</f>
        <v>#DIV/0!</v>
      </c>
      <c r="D6" s="59" t="e">
        <f>D4*D5</f>
        <v>#DIV/0!</v>
      </c>
      <c r="E6" s="53" t="s">
        <v>92</v>
      </c>
      <c r="F6" s="60" t="s">
        <v>64</v>
      </c>
      <c r="G6" s="47"/>
      <c r="H6" s="61" t="s">
        <v>65</v>
      </c>
      <c r="I6" s="62" t="e">
        <f>I5/I4-1</f>
        <v>#DIV/0!</v>
      </c>
      <c r="J6" s="63"/>
    </row>
    <row r="7" spans="1:10" ht="42.65" customHeight="1" x14ac:dyDescent="0.3">
      <c r="A7" s="64"/>
      <c r="B7" s="51" t="s">
        <v>93</v>
      </c>
      <c r="C7" s="65" t="e">
        <f>C9*C10+C13*C14</f>
        <v>#DIV/0!</v>
      </c>
      <c r="D7" s="65" t="e">
        <f>D9*D10+D13*D14</f>
        <v>#DIV/0!</v>
      </c>
      <c r="E7" s="53" t="s">
        <v>92</v>
      </c>
      <c r="F7" s="60" t="s">
        <v>64</v>
      </c>
      <c r="G7" s="47"/>
      <c r="H7" s="265" t="s">
        <v>141</v>
      </c>
      <c r="I7" s="266"/>
      <c r="J7" s="267"/>
    </row>
    <row r="8" spans="1:10" x14ac:dyDescent="0.3">
      <c r="A8" s="64"/>
      <c r="B8" s="51"/>
      <c r="C8" s="53"/>
      <c r="D8" s="52"/>
      <c r="E8" s="53"/>
      <c r="F8" s="60"/>
      <c r="G8" s="47"/>
      <c r="H8" s="66"/>
      <c r="I8" s="66"/>
      <c r="J8" s="66"/>
    </row>
    <row r="9" spans="1:10" x14ac:dyDescent="0.3">
      <c r="A9" s="64"/>
      <c r="B9" s="51" t="s">
        <v>66</v>
      </c>
      <c r="C9" s="58">
        <f>'2. Tegevustulud,-kulud'!D28</f>
        <v>0</v>
      </c>
      <c r="D9" s="58" t="e">
        <f>AVERAGE('2. Tegevustulud,-kulud'!G63:P63)+AVERAGE('2. Tegevustulud,-kulud'!G67:P67)</f>
        <v>#DIV/0!</v>
      </c>
      <c r="E9" s="53" t="s">
        <v>90</v>
      </c>
      <c r="F9" s="67"/>
      <c r="G9" s="47"/>
      <c r="H9" s="68" t="s">
        <v>67</v>
      </c>
      <c r="I9" s="69"/>
      <c r="J9" s="70"/>
    </row>
    <row r="10" spans="1:10" x14ac:dyDescent="0.3">
      <c r="A10" s="64"/>
      <c r="B10" s="51" t="s">
        <v>68</v>
      </c>
      <c r="C10" s="156">
        <f>'2. Tegevustulud,-kulud'!D29</f>
        <v>0</v>
      </c>
      <c r="D10" s="155">
        <f>AVERAGE('2. Tegevustulud,-kulud'!G64:P64)</f>
        <v>0</v>
      </c>
      <c r="E10" s="53" t="s">
        <v>91</v>
      </c>
      <c r="F10" s="67"/>
      <c r="G10" s="47"/>
      <c r="H10" s="56" t="s">
        <v>69</v>
      </c>
      <c r="I10" s="71" t="e">
        <f>C9*C10+C13*C14</f>
        <v>#DIV/0!</v>
      </c>
      <c r="J10" s="57" t="s">
        <v>70</v>
      </c>
    </row>
    <row r="11" spans="1:10" x14ac:dyDescent="0.3">
      <c r="B11" s="51" t="s">
        <v>71</v>
      </c>
      <c r="C11" s="65">
        <f>C9*C10</f>
        <v>0</v>
      </c>
      <c r="D11" s="65" t="e">
        <f>D9*D10</f>
        <v>#DIV/0!</v>
      </c>
      <c r="E11" s="53" t="s">
        <v>92</v>
      </c>
      <c r="F11" s="60" t="s">
        <v>64</v>
      </c>
      <c r="G11" s="55"/>
      <c r="H11" s="56" t="s">
        <v>72</v>
      </c>
      <c r="I11" s="71" t="e">
        <f>D9*C10+D13*C14</f>
        <v>#DIV/0!</v>
      </c>
      <c r="J11" s="57" t="s">
        <v>70</v>
      </c>
    </row>
    <row r="12" spans="1:10" x14ac:dyDescent="0.3">
      <c r="B12" s="51"/>
      <c r="C12" s="53"/>
      <c r="D12" s="52"/>
      <c r="E12" s="53"/>
      <c r="F12" s="60"/>
      <c r="G12" s="55"/>
      <c r="H12" s="56" t="s">
        <v>73</v>
      </c>
      <c r="I12" s="72">
        <f>C4</f>
        <v>0</v>
      </c>
      <c r="J12" s="57" t="s">
        <v>57</v>
      </c>
    </row>
    <row r="13" spans="1:10" x14ac:dyDescent="0.3">
      <c r="B13" s="51" t="s">
        <v>74</v>
      </c>
      <c r="C13" s="58">
        <f>'2. Tegevustulud,-kulud'!D32+'2. Tegevustulud,-kulud'!D35</f>
        <v>0</v>
      </c>
      <c r="D13" s="58" t="e">
        <f>AVERAGE('2. Tegevustulud,-kulud'!G67:P67)+AVERAGE('2. Tegevustulud,-kulud'!G70:P70)</f>
        <v>#DIV/0!</v>
      </c>
      <c r="E13" s="53" t="s">
        <v>75</v>
      </c>
      <c r="F13" s="67"/>
      <c r="G13" s="47"/>
      <c r="H13" s="56" t="s">
        <v>76</v>
      </c>
      <c r="I13" s="72" t="e">
        <f>D4</f>
        <v>#DIV/0!</v>
      </c>
      <c r="J13" s="57" t="s">
        <v>57</v>
      </c>
    </row>
    <row r="14" spans="1:10" x14ac:dyDescent="0.3">
      <c r="B14" s="51" t="s">
        <v>77</v>
      </c>
      <c r="C14" s="58" t="e">
        <f>AVERAGE('2. Tegevustulud,-kulud'!D33,'2. Tegevustulud,-kulud'!D36)</f>
        <v>#DIV/0!</v>
      </c>
      <c r="D14" s="58">
        <f>AVERAGE('2. Tegevustulud,-kulud'!G68:P68)</f>
        <v>0</v>
      </c>
      <c r="E14" s="53" t="s">
        <v>78</v>
      </c>
      <c r="F14" s="67"/>
      <c r="G14" s="47"/>
      <c r="H14" s="73" t="s">
        <v>79</v>
      </c>
      <c r="I14" s="74" t="e">
        <f>(1-(I11*I12)/(I13*I10))</f>
        <v>#DIV/0!</v>
      </c>
      <c r="J14" s="75"/>
    </row>
    <row r="15" spans="1:10" ht="31.5" customHeight="1" x14ac:dyDescent="0.3">
      <c r="B15" s="51" t="s">
        <v>80</v>
      </c>
      <c r="C15" s="65" t="e">
        <f>C13*C14</f>
        <v>#DIV/0!</v>
      </c>
      <c r="D15" s="65" t="e">
        <f>D13*D14</f>
        <v>#DIV/0!</v>
      </c>
      <c r="E15" s="53" t="s">
        <v>92</v>
      </c>
      <c r="F15" s="60" t="s">
        <v>64</v>
      </c>
      <c r="G15" s="55"/>
      <c r="H15" s="268" t="s">
        <v>219</v>
      </c>
      <c r="I15" s="269"/>
      <c r="J15" s="270"/>
    </row>
    <row r="16" spans="1:10" x14ac:dyDescent="0.3">
      <c r="B16" s="51"/>
      <c r="C16" s="53"/>
      <c r="D16" s="53"/>
      <c r="E16" s="53"/>
      <c r="F16" s="60"/>
      <c r="G16" s="55"/>
      <c r="H16" s="66"/>
      <c r="I16" s="66"/>
      <c r="J16" s="66"/>
    </row>
    <row r="17" spans="2:10" x14ac:dyDescent="0.3">
      <c r="B17" s="51" t="s">
        <v>81</v>
      </c>
      <c r="C17" s="53"/>
      <c r="D17" s="53"/>
      <c r="E17" s="53"/>
      <c r="F17" s="60"/>
      <c r="G17" s="47"/>
      <c r="H17" s="68" t="s">
        <v>82</v>
      </c>
      <c r="I17" s="49"/>
      <c r="J17" s="70"/>
    </row>
    <row r="18" spans="2:10" x14ac:dyDescent="0.3">
      <c r="B18" s="51"/>
      <c r="C18" s="53"/>
      <c r="D18" s="52"/>
      <c r="E18" s="53"/>
      <c r="F18" s="60"/>
      <c r="G18" s="47"/>
      <c r="H18" s="56" t="s">
        <v>83</v>
      </c>
      <c r="I18" s="71" t="e">
        <f>(I10/C4-I11/D4)*D4</f>
        <v>#DIV/0!</v>
      </c>
      <c r="J18" s="57" t="s">
        <v>63</v>
      </c>
    </row>
    <row r="19" spans="2:10" ht="12.75" customHeight="1" x14ac:dyDescent="0.3">
      <c r="B19" s="141" t="s">
        <v>84</v>
      </c>
      <c r="C19" s="53"/>
      <c r="D19" s="65"/>
      <c r="E19" s="53"/>
      <c r="F19" s="60"/>
      <c r="G19" s="47"/>
      <c r="H19" s="56" t="s">
        <v>85</v>
      </c>
      <c r="I19" s="76">
        <v>10</v>
      </c>
      <c r="J19" s="57" t="s">
        <v>86</v>
      </c>
    </row>
    <row r="20" spans="2:10" ht="12.75" customHeight="1" x14ac:dyDescent="0.3">
      <c r="B20" s="141" t="s">
        <v>87</v>
      </c>
      <c r="C20" s="53"/>
      <c r="D20" s="53"/>
      <c r="E20" s="53"/>
      <c r="F20" s="60"/>
      <c r="G20" s="47"/>
      <c r="H20" s="56" t="s">
        <v>88</v>
      </c>
      <c r="I20" s="158">
        <f>'1. Projekti finantseerimiskava'!D12</f>
        <v>0</v>
      </c>
      <c r="J20" s="57" t="s">
        <v>70</v>
      </c>
    </row>
    <row r="21" spans="2:10" ht="30.75" customHeight="1" x14ac:dyDescent="0.3">
      <c r="B21" s="271" t="s">
        <v>142</v>
      </c>
      <c r="C21" s="272"/>
      <c r="D21" s="272"/>
      <c r="E21" s="272"/>
      <c r="F21" s="273"/>
      <c r="G21" s="47"/>
      <c r="H21" s="73" t="s">
        <v>89</v>
      </c>
      <c r="I21" s="77" t="e">
        <f>(I18*I19)/I20</f>
        <v>#DIV/0!</v>
      </c>
      <c r="J21" s="78"/>
    </row>
    <row r="22" spans="2:10" ht="43.9" customHeight="1" x14ac:dyDescent="0.3">
      <c r="B22" s="55"/>
      <c r="C22" s="55"/>
      <c r="D22" s="55"/>
      <c r="E22" s="55"/>
      <c r="F22" s="55"/>
      <c r="G22" s="47"/>
      <c r="H22" s="274" t="s">
        <v>220</v>
      </c>
      <c r="I22" s="275"/>
      <c r="J22" s="276"/>
    </row>
  </sheetData>
  <mergeCells count="4">
    <mergeCell ref="H7:J7"/>
    <mergeCell ref="H15:J15"/>
    <mergeCell ref="B21:F21"/>
    <mergeCell ref="H22:J22"/>
  </mergeCells>
  <pageMargins left="0.7" right="0.7" top="0.75" bottom="0.75" header="0.3" footer="0.3"/>
  <pageSetup paperSize="9" orientation="portrait" verticalDpi="3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4"/>
  <sheetViews>
    <sheetView workbookViewId="0">
      <selection activeCell="A2" sqref="A2"/>
    </sheetView>
  </sheetViews>
  <sheetFormatPr defaultRowHeight="14.5" x14ac:dyDescent="0.35"/>
  <cols>
    <col min="1" max="1" width="47.1796875" bestFit="1" customWidth="1"/>
    <col min="2" max="2" width="12" customWidth="1"/>
    <col min="3" max="3" width="11.453125" customWidth="1"/>
    <col min="4" max="4" width="11" customWidth="1"/>
    <col min="5" max="5" width="9.54296875" customWidth="1"/>
  </cols>
  <sheetData>
    <row r="1" spans="1:16" ht="17.5" x14ac:dyDescent="0.35">
      <c r="A1" s="186" t="s">
        <v>163</v>
      </c>
    </row>
    <row r="3" spans="1:16" ht="21" customHeight="1" thickBot="1" x14ac:dyDescent="0.4">
      <c r="B3" s="277" t="s">
        <v>166</v>
      </c>
      <c r="C3" s="277"/>
      <c r="D3" s="277"/>
      <c r="E3" s="278" t="s">
        <v>45</v>
      </c>
      <c r="F3" s="278"/>
      <c r="G3" s="278" t="s">
        <v>162</v>
      </c>
      <c r="H3" s="278"/>
      <c r="I3" s="278"/>
      <c r="J3" s="278"/>
      <c r="K3" s="278"/>
    </row>
    <row r="4" spans="1:16" ht="15" thickBot="1" x14ac:dyDescent="0.4">
      <c r="A4" s="10" t="s">
        <v>8</v>
      </c>
      <c r="B4" s="11">
        <v>2019</v>
      </c>
      <c r="C4" s="11">
        <f>B4+1</f>
        <v>2020</v>
      </c>
      <c r="D4" s="11">
        <f t="shared" ref="D4:F4" si="0">C4+1</f>
        <v>2021</v>
      </c>
      <c r="E4" s="11">
        <f t="shared" si="0"/>
        <v>2022</v>
      </c>
      <c r="F4" s="11">
        <f t="shared" si="0"/>
        <v>2023</v>
      </c>
      <c r="G4" s="11">
        <f t="shared" ref="G4" si="1">F4+1</f>
        <v>2024</v>
      </c>
      <c r="H4" s="11">
        <f t="shared" ref="H4" si="2">G4+1</f>
        <v>2025</v>
      </c>
      <c r="I4" s="11">
        <f t="shared" ref="I4" si="3">H4+1</f>
        <v>2026</v>
      </c>
      <c r="J4" s="11">
        <f t="shared" ref="J4" si="4">I4+1</f>
        <v>2027</v>
      </c>
      <c r="K4" s="11">
        <f t="shared" ref="K4" si="5">J4+1</f>
        <v>2028</v>
      </c>
      <c r="L4" s="11">
        <f t="shared" ref="L4" si="6">K4+1</f>
        <v>2029</v>
      </c>
      <c r="M4" s="11">
        <f t="shared" ref="M4" si="7">L4+1</f>
        <v>2030</v>
      </c>
      <c r="N4" s="11">
        <f t="shared" ref="N4" si="8">M4+1</f>
        <v>2031</v>
      </c>
      <c r="O4" s="11">
        <f t="shared" ref="O4" si="9">N4+1</f>
        <v>2032</v>
      </c>
      <c r="P4" s="11">
        <f t="shared" ref="P4" si="10">O4+1</f>
        <v>2033</v>
      </c>
    </row>
    <row r="5" spans="1:16" ht="15.5" thickTop="1" thickBot="1" x14ac:dyDescent="0.4">
      <c r="A5" s="12" t="s">
        <v>51</v>
      </c>
      <c r="B5" s="13"/>
      <c r="C5" s="13"/>
      <c r="D5" s="13"/>
      <c r="E5" s="13"/>
      <c r="F5" s="13"/>
      <c r="G5" s="13"/>
      <c r="H5" s="13"/>
      <c r="I5" s="13"/>
      <c r="J5" s="13"/>
      <c r="K5" s="13"/>
      <c r="L5" s="13"/>
      <c r="M5" s="13"/>
      <c r="N5" s="13"/>
      <c r="O5" s="13"/>
      <c r="P5" s="13"/>
    </row>
    <row r="6" spans="1:16" ht="15.5" thickTop="1" thickBot="1" x14ac:dyDescent="0.4">
      <c r="A6" s="14" t="s">
        <v>9</v>
      </c>
      <c r="B6" s="31">
        <f>'2. Tegevustulud,-kulud'!B59</f>
        <v>0</v>
      </c>
      <c r="C6" s="31">
        <f>'2. Tegevustulud,-kulud'!C59</f>
        <v>0</v>
      </c>
      <c r="D6" s="31">
        <f>'2. Tegevustulud,-kulud'!D59</f>
        <v>0</v>
      </c>
      <c r="E6" s="31">
        <f>'2. Tegevustulud,-kulud'!E59</f>
        <v>0</v>
      </c>
      <c r="F6" s="31">
        <f>'2. Tegevustulud,-kulud'!F59</f>
        <v>0</v>
      </c>
      <c r="G6" s="31">
        <f>'2. Tegevustulud,-kulud'!G59</f>
        <v>0</v>
      </c>
      <c r="H6" s="31">
        <f>'2. Tegevustulud,-kulud'!H59</f>
        <v>0</v>
      </c>
      <c r="I6" s="31">
        <f>'2. Tegevustulud,-kulud'!I59</f>
        <v>0</v>
      </c>
      <c r="J6" s="31">
        <f>'2. Tegevustulud,-kulud'!J59</f>
        <v>0</v>
      </c>
      <c r="K6" s="31">
        <f>'2. Tegevustulud,-kulud'!K59</f>
        <v>0</v>
      </c>
      <c r="L6" s="31">
        <f>'2. Tegevustulud,-kulud'!L59</f>
        <v>0</v>
      </c>
      <c r="M6" s="31">
        <f>'2. Tegevustulud,-kulud'!M59</f>
        <v>0</v>
      </c>
      <c r="N6" s="31">
        <f>'2. Tegevustulud,-kulud'!N59</f>
        <v>0</v>
      </c>
      <c r="O6" s="31">
        <f>'2. Tegevustulud,-kulud'!O59</f>
        <v>0</v>
      </c>
      <c r="P6" s="31">
        <f>'2. Tegevustulud,-kulud'!P59</f>
        <v>0</v>
      </c>
    </row>
    <row r="7" spans="1:16" ht="15.5" thickTop="1" thickBot="1" x14ac:dyDescent="0.4">
      <c r="A7" s="181" t="s">
        <v>165</v>
      </c>
      <c r="B7" s="31"/>
      <c r="C7" s="31"/>
      <c r="D7" s="31"/>
      <c r="E7" s="31"/>
      <c r="F7" s="31"/>
      <c r="G7" s="182">
        <f>'2. Tegevustulud,-kulud'!G84</f>
        <v>0</v>
      </c>
      <c r="H7" s="182">
        <f>'2. Tegevustulud,-kulud'!H84</f>
        <v>0</v>
      </c>
      <c r="I7" s="182">
        <f>'2. Tegevustulud,-kulud'!I84</f>
        <v>0</v>
      </c>
      <c r="J7" s="182">
        <f>'2. Tegevustulud,-kulud'!J84</f>
        <v>0</v>
      </c>
      <c r="K7" s="182">
        <f>'2. Tegevustulud,-kulud'!K84</f>
        <v>0</v>
      </c>
      <c r="L7" s="182">
        <f>'2. Tegevustulud,-kulud'!L84</f>
        <v>0</v>
      </c>
      <c r="M7" s="182">
        <f>'2. Tegevustulud,-kulud'!M84</f>
        <v>0</v>
      </c>
      <c r="N7" s="182">
        <f>'2. Tegevustulud,-kulud'!N84</f>
        <v>0</v>
      </c>
      <c r="O7" s="182">
        <f>'2. Tegevustulud,-kulud'!O84</f>
        <v>0</v>
      </c>
      <c r="P7" s="182">
        <f>'2. Tegevustulud,-kulud'!P84</f>
        <v>0</v>
      </c>
    </row>
    <row r="8" spans="1:16" ht="15.5" thickTop="1" thickBot="1" x14ac:dyDescent="0.4">
      <c r="A8" s="14" t="s">
        <v>10</v>
      </c>
      <c r="B8" s="31"/>
      <c r="C8" s="31"/>
      <c r="D8" s="31"/>
      <c r="E8" s="31"/>
      <c r="F8" s="31"/>
      <c r="G8" s="31"/>
      <c r="H8" s="31"/>
      <c r="I8" s="31"/>
      <c r="J8" s="31"/>
      <c r="K8" s="31"/>
      <c r="L8" s="31"/>
      <c r="M8" s="31"/>
      <c r="N8" s="31"/>
      <c r="O8" s="31"/>
      <c r="P8" s="31"/>
    </row>
    <row r="9" spans="1:16" ht="15" thickTop="1" x14ac:dyDescent="0.35">
      <c r="A9" s="14" t="s">
        <v>11</v>
      </c>
      <c r="B9" s="31"/>
      <c r="C9" s="31"/>
      <c r="D9" s="31"/>
      <c r="E9" s="31"/>
      <c r="F9" s="31"/>
      <c r="G9" s="31"/>
      <c r="H9" s="31"/>
      <c r="I9" s="31"/>
      <c r="J9" s="31"/>
      <c r="K9" s="31"/>
      <c r="L9" s="31"/>
      <c r="M9" s="31"/>
      <c r="N9" s="31"/>
      <c r="O9" s="31"/>
      <c r="P9" s="31"/>
    </row>
    <row r="10" spans="1:16" x14ac:dyDescent="0.35">
      <c r="A10" s="15" t="s">
        <v>40</v>
      </c>
      <c r="B10" s="32">
        <f>B6+B8+B9</f>
        <v>0</v>
      </c>
      <c r="C10" s="32">
        <f t="shared" ref="C10:K10" si="11">C6+C8+C9</f>
        <v>0</v>
      </c>
      <c r="D10" s="32">
        <f t="shared" si="11"/>
        <v>0</v>
      </c>
      <c r="E10" s="32">
        <f t="shared" si="11"/>
        <v>0</v>
      </c>
      <c r="F10" s="32">
        <f t="shared" si="11"/>
        <v>0</v>
      </c>
      <c r="G10" s="32">
        <f t="shared" si="11"/>
        <v>0</v>
      </c>
      <c r="H10" s="32">
        <f t="shared" si="11"/>
        <v>0</v>
      </c>
      <c r="I10" s="32">
        <f t="shared" si="11"/>
        <v>0</v>
      </c>
      <c r="J10" s="32">
        <f t="shared" si="11"/>
        <v>0</v>
      </c>
      <c r="K10" s="32">
        <f t="shared" si="11"/>
        <v>0</v>
      </c>
      <c r="L10" s="32">
        <f t="shared" ref="L10:P10" si="12">L6+L8+L9</f>
        <v>0</v>
      </c>
      <c r="M10" s="32">
        <f t="shared" si="12"/>
        <v>0</v>
      </c>
      <c r="N10" s="32">
        <f t="shared" si="12"/>
        <v>0</v>
      </c>
      <c r="O10" s="32">
        <f t="shared" si="12"/>
        <v>0</v>
      </c>
      <c r="P10" s="32">
        <f t="shared" si="12"/>
        <v>0</v>
      </c>
    </row>
    <row r="11" spans="1:16" x14ac:dyDescent="0.35">
      <c r="A11" s="2"/>
    </row>
    <row r="12" spans="1:16" ht="15" thickBot="1" x14ac:dyDescent="0.4">
      <c r="A12" s="12" t="s">
        <v>52</v>
      </c>
      <c r="B12" s="13"/>
      <c r="C12" s="13"/>
      <c r="D12" s="13"/>
      <c r="E12" s="13"/>
      <c r="F12" s="13"/>
      <c r="G12" s="13"/>
      <c r="H12" s="13"/>
      <c r="I12" s="13"/>
      <c r="J12" s="13"/>
      <c r="K12" s="13"/>
      <c r="L12" s="13"/>
      <c r="M12" s="13"/>
      <c r="N12" s="13"/>
      <c r="O12" s="13"/>
      <c r="P12" s="13"/>
    </row>
    <row r="13" spans="1:16" ht="15.5" thickTop="1" thickBot="1" x14ac:dyDescent="0.4">
      <c r="A13" s="14" t="s">
        <v>12</v>
      </c>
      <c r="B13" s="31">
        <f>'2. Tegevustulud,-kulud'!B72</f>
        <v>0</v>
      </c>
      <c r="C13" s="31">
        <f>'2. Tegevustulud,-kulud'!C72</f>
        <v>0</v>
      </c>
      <c r="D13" s="31">
        <f>'2. Tegevustulud,-kulud'!D72</f>
        <v>0</v>
      </c>
      <c r="E13" s="31">
        <f>'2. Tegevustulud,-kulud'!E72</f>
        <v>0</v>
      </c>
      <c r="F13" s="31">
        <f>'2. Tegevustulud,-kulud'!F72</f>
        <v>0</v>
      </c>
      <c r="G13" s="31">
        <f>'2. Tegevustulud,-kulud'!G72</f>
        <v>0</v>
      </c>
      <c r="H13" s="31">
        <f>'2. Tegevustulud,-kulud'!H72</f>
        <v>0</v>
      </c>
      <c r="I13" s="31">
        <f>'2. Tegevustulud,-kulud'!I72</f>
        <v>0</v>
      </c>
      <c r="J13" s="31">
        <f>'2. Tegevustulud,-kulud'!J72</f>
        <v>0</v>
      </c>
      <c r="K13" s="31">
        <f>'2. Tegevustulud,-kulud'!K72</f>
        <v>0</v>
      </c>
      <c r="L13" s="31">
        <f>'2. Tegevustulud,-kulud'!L72</f>
        <v>0</v>
      </c>
      <c r="M13" s="31">
        <f>'2. Tegevustulud,-kulud'!M72</f>
        <v>0</v>
      </c>
      <c r="N13" s="31">
        <f>'2. Tegevustulud,-kulud'!N72</f>
        <v>0</v>
      </c>
      <c r="O13" s="31">
        <f>'2. Tegevustulud,-kulud'!O72</f>
        <v>0</v>
      </c>
      <c r="P13" s="31">
        <f>'2. Tegevustulud,-kulud'!P72</f>
        <v>0</v>
      </c>
    </row>
    <row r="14" spans="1:16" ht="15.5" thickTop="1" thickBot="1" x14ac:dyDescent="0.4">
      <c r="A14" s="181" t="s">
        <v>167</v>
      </c>
      <c r="B14" s="31"/>
      <c r="C14" s="31"/>
      <c r="D14" s="31"/>
      <c r="E14" s="31"/>
      <c r="F14" s="31"/>
      <c r="G14" s="182">
        <f>'2. Tegevustulud,-kulud'!G85</f>
        <v>0</v>
      </c>
      <c r="H14" s="182">
        <f>'2. Tegevustulud,-kulud'!H85</f>
        <v>0</v>
      </c>
      <c r="I14" s="182">
        <f>'2. Tegevustulud,-kulud'!I85</f>
        <v>0</v>
      </c>
      <c r="J14" s="182">
        <f>'2. Tegevustulud,-kulud'!J85</f>
        <v>0</v>
      </c>
      <c r="K14" s="182">
        <f>'2. Tegevustulud,-kulud'!K85</f>
        <v>0</v>
      </c>
      <c r="L14" s="182">
        <f>'2. Tegevustulud,-kulud'!L85</f>
        <v>0</v>
      </c>
      <c r="M14" s="182">
        <f>'2. Tegevustulud,-kulud'!M85</f>
        <v>0</v>
      </c>
      <c r="N14" s="182">
        <f>'2. Tegevustulud,-kulud'!N85</f>
        <v>0</v>
      </c>
      <c r="O14" s="182">
        <f>'2. Tegevustulud,-kulud'!O85</f>
        <v>0</v>
      </c>
      <c r="P14" s="182">
        <f>'2. Tegevustulud,-kulud'!P85</f>
        <v>0</v>
      </c>
    </row>
    <row r="15" spans="1:16" ht="15.5" thickTop="1" thickBot="1" x14ac:dyDescent="0.4">
      <c r="A15" s="14" t="s">
        <v>13</v>
      </c>
      <c r="B15" s="31">
        <f>'2. Tegevustulud,-kulud'!B75+B8</f>
        <v>0</v>
      </c>
      <c r="C15" s="31">
        <f>'2. Tegevustulud,-kulud'!C75+C8</f>
        <v>0</v>
      </c>
      <c r="D15" s="31">
        <f>'2. Tegevustulud,-kulud'!D75+D8</f>
        <v>0</v>
      </c>
      <c r="E15" s="31">
        <f>'2. Tegevustulud,-kulud'!E75+E8</f>
        <v>0</v>
      </c>
      <c r="F15" s="31">
        <f>'2. Tegevustulud,-kulud'!F75+F8</f>
        <v>0</v>
      </c>
      <c r="G15" s="31">
        <f>'2. Tegevustulud,-kulud'!G75+G8</f>
        <v>0</v>
      </c>
      <c r="H15" s="31">
        <f>'2. Tegevustulud,-kulud'!H75+H8</f>
        <v>0</v>
      </c>
      <c r="I15" s="31">
        <f>'2. Tegevustulud,-kulud'!I75+I8</f>
        <v>0</v>
      </c>
      <c r="J15" s="31">
        <f>'2. Tegevustulud,-kulud'!J75+J8</f>
        <v>0</v>
      </c>
      <c r="K15" s="31">
        <f>'2. Tegevustulud,-kulud'!K75+K8</f>
        <v>0</v>
      </c>
      <c r="L15" s="31">
        <f>'2. Tegevustulud,-kulud'!L75+L8</f>
        <v>0</v>
      </c>
      <c r="M15" s="31">
        <f>'2. Tegevustulud,-kulud'!M75+M8</f>
        <v>0</v>
      </c>
      <c r="N15" s="31">
        <f>'2. Tegevustulud,-kulud'!N75+N8</f>
        <v>0</v>
      </c>
      <c r="O15" s="31">
        <f>'2. Tegevustulud,-kulud'!O75+O8</f>
        <v>0</v>
      </c>
      <c r="P15" s="31">
        <f>'2. Tegevustulud,-kulud'!P75+P8</f>
        <v>0</v>
      </c>
    </row>
    <row r="16" spans="1:16" ht="15.5" thickTop="1" thickBot="1" x14ac:dyDescent="0.4">
      <c r="A16" s="14" t="s">
        <v>14</v>
      </c>
      <c r="B16" s="31">
        <f>'2. Tegevustulud,-kulud'!B74</f>
        <v>0</v>
      </c>
      <c r="C16" s="31">
        <f>'2. Tegevustulud,-kulud'!C74</f>
        <v>0</v>
      </c>
      <c r="D16" s="31">
        <f>'2. Tegevustulud,-kulud'!D74</f>
        <v>0</v>
      </c>
      <c r="E16" s="31">
        <f>'2. Tegevustulud,-kulud'!E74</f>
        <v>0</v>
      </c>
      <c r="F16" s="31">
        <f>'2. Tegevustulud,-kulud'!F74</f>
        <v>0</v>
      </c>
      <c r="G16" s="31">
        <f>'2. Tegevustulud,-kulud'!G74</f>
        <v>0</v>
      </c>
      <c r="H16" s="31">
        <f>'2. Tegevustulud,-kulud'!H74</f>
        <v>0</v>
      </c>
      <c r="I16" s="31">
        <f>'2. Tegevustulud,-kulud'!I74</f>
        <v>0</v>
      </c>
      <c r="J16" s="31">
        <f>'2. Tegevustulud,-kulud'!J74</f>
        <v>0</v>
      </c>
      <c r="K16" s="31">
        <f>'2. Tegevustulud,-kulud'!K74</f>
        <v>0</v>
      </c>
      <c r="L16" s="31">
        <f>'2. Tegevustulud,-kulud'!L74</f>
        <v>0</v>
      </c>
      <c r="M16" s="31">
        <f>'2. Tegevustulud,-kulud'!M74</f>
        <v>0</v>
      </c>
      <c r="N16" s="31">
        <f>'2. Tegevustulud,-kulud'!N74</f>
        <v>0</v>
      </c>
      <c r="O16" s="31">
        <f>'2. Tegevustulud,-kulud'!O74</f>
        <v>0</v>
      </c>
      <c r="P16" s="31">
        <f>'2. Tegevustulud,-kulud'!P74</f>
        <v>0</v>
      </c>
    </row>
    <row r="17" spans="1:16" ht="15" thickTop="1" x14ac:dyDescent="0.35">
      <c r="A17" s="14" t="s">
        <v>15</v>
      </c>
      <c r="B17" s="31"/>
      <c r="C17" s="31"/>
      <c r="D17" s="31"/>
      <c r="E17" s="31"/>
      <c r="F17" s="31"/>
      <c r="G17" s="31"/>
      <c r="H17" s="31"/>
      <c r="I17" s="31"/>
      <c r="J17" s="31"/>
      <c r="K17" s="31"/>
      <c r="L17" s="31"/>
      <c r="M17" s="31"/>
      <c r="N17" s="31"/>
      <c r="O17" s="31"/>
      <c r="P17" s="31"/>
    </row>
    <row r="18" spans="1:16" x14ac:dyDescent="0.35">
      <c r="A18" s="15" t="s">
        <v>41</v>
      </c>
      <c r="B18" s="33">
        <f>B13+B15+B16+B17</f>
        <v>0</v>
      </c>
      <c r="C18" s="33">
        <f t="shared" ref="C18:K18" si="13">C13+C15+C16+C17</f>
        <v>0</v>
      </c>
      <c r="D18" s="33">
        <f t="shared" si="13"/>
        <v>0</v>
      </c>
      <c r="E18" s="33">
        <f t="shared" si="13"/>
        <v>0</v>
      </c>
      <c r="F18" s="33">
        <f t="shared" si="13"/>
        <v>0</v>
      </c>
      <c r="G18" s="33">
        <f>G13+G15+G16+G17</f>
        <v>0</v>
      </c>
      <c r="H18" s="33">
        <f t="shared" si="13"/>
        <v>0</v>
      </c>
      <c r="I18" s="33">
        <f t="shared" si="13"/>
        <v>0</v>
      </c>
      <c r="J18" s="33">
        <f t="shared" si="13"/>
        <v>0</v>
      </c>
      <c r="K18" s="33">
        <f t="shared" si="13"/>
        <v>0</v>
      </c>
      <c r="L18" s="33">
        <f t="shared" ref="L18:P18" si="14">L13+L15+L16+L17</f>
        <v>0</v>
      </c>
      <c r="M18" s="33">
        <f t="shared" si="14"/>
        <v>0</v>
      </c>
      <c r="N18" s="33">
        <f t="shared" si="14"/>
        <v>0</v>
      </c>
      <c r="O18" s="33">
        <f t="shared" si="14"/>
        <v>0</v>
      </c>
      <c r="P18" s="33">
        <f t="shared" si="14"/>
        <v>0</v>
      </c>
    </row>
    <row r="19" spans="1:16" x14ac:dyDescent="0.35">
      <c r="A19" s="15" t="s">
        <v>42</v>
      </c>
      <c r="B19" s="33">
        <f>B10-B18</f>
        <v>0</v>
      </c>
      <c r="C19" s="33">
        <f t="shared" ref="C19:K19" si="15">C10-C18</f>
        <v>0</v>
      </c>
      <c r="D19" s="33">
        <f t="shared" si="15"/>
        <v>0</v>
      </c>
      <c r="E19" s="33">
        <f t="shared" si="15"/>
        <v>0</v>
      </c>
      <c r="F19" s="33">
        <f t="shared" si="15"/>
        <v>0</v>
      </c>
      <c r="G19" s="33">
        <f t="shared" si="15"/>
        <v>0</v>
      </c>
      <c r="H19" s="33">
        <f t="shared" si="15"/>
        <v>0</v>
      </c>
      <c r="I19" s="33">
        <f t="shared" si="15"/>
        <v>0</v>
      </c>
      <c r="J19" s="33">
        <f t="shared" si="15"/>
        <v>0</v>
      </c>
      <c r="K19" s="33">
        <f t="shared" si="15"/>
        <v>0</v>
      </c>
      <c r="L19" s="33">
        <f t="shared" ref="L19:P19" si="16">L10-L18</f>
        <v>0</v>
      </c>
      <c r="M19" s="33">
        <f t="shared" si="16"/>
        <v>0</v>
      </c>
      <c r="N19" s="33">
        <f t="shared" si="16"/>
        <v>0</v>
      </c>
      <c r="O19" s="33">
        <f t="shared" si="16"/>
        <v>0</v>
      </c>
      <c r="P19" s="33">
        <f t="shared" si="16"/>
        <v>0</v>
      </c>
    </row>
    <row r="20" spans="1:16" ht="15" thickBot="1" x14ac:dyDescent="0.4">
      <c r="B20" s="184"/>
    </row>
    <row r="21" spans="1:16" ht="15" thickBot="1" x14ac:dyDescent="0.4">
      <c r="A21" s="10" t="s">
        <v>16</v>
      </c>
      <c r="B21" s="11">
        <f>B4</f>
        <v>2019</v>
      </c>
      <c r="C21" s="11">
        <f t="shared" ref="C21:K21" si="17">C4</f>
        <v>2020</v>
      </c>
      <c r="D21" s="11">
        <f t="shared" si="17"/>
        <v>2021</v>
      </c>
      <c r="E21" s="11">
        <f t="shared" si="17"/>
        <v>2022</v>
      </c>
      <c r="F21" s="11">
        <f t="shared" si="17"/>
        <v>2023</v>
      </c>
      <c r="G21" s="11">
        <f t="shared" si="17"/>
        <v>2024</v>
      </c>
      <c r="H21" s="11">
        <f t="shared" si="17"/>
        <v>2025</v>
      </c>
      <c r="I21" s="11">
        <f t="shared" si="17"/>
        <v>2026</v>
      </c>
      <c r="J21" s="11">
        <f t="shared" si="17"/>
        <v>2027</v>
      </c>
      <c r="K21" s="11">
        <f t="shared" si="17"/>
        <v>2028</v>
      </c>
      <c r="L21" s="11">
        <f t="shared" ref="L21:P21" si="18">L4</f>
        <v>2029</v>
      </c>
      <c r="M21" s="11">
        <f t="shared" si="18"/>
        <v>2030</v>
      </c>
      <c r="N21" s="11">
        <f t="shared" si="18"/>
        <v>2031</v>
      </c>
      <c r="O21" s="11">
        <f t="shared" si="18"/>
        <v>2032</v>
      </c>
      <c r="P21" s="11">
        <f t="shared" si="18"/>
        <v>2033</v>
      </c>
    </row>
    <row r="22" spans="1:16" ht="15.5" thickTop="1" thickBot="1" x14ac:dyDescent="0.4">
      <c r="A22" s="12" t="s">
        <v>17</v>
      </c>
      <c r="B22" s="13"/>
      <c r="C22" s="13"/>
      <c r="D22" s="13"/>
      <c r="E22" s="13"/>
      <c r="F22" s="13"/>
      <c r="G22" s="13"/>
      <c r="H22" s="13"/>
      <c r="I22" s="13"/>
      <c r="J22" s="13"/>
      <c r="K22" s="13"/>
      <c r="L22" s="13"/>
      <c r="M22" s="13"/>
      <c r="N22" s="13"/>
      <c r="O22" s="13"/>
      <c r="P22" s="13"/>
    </row>
    <row r="23" spans="1:16" ht="15.5" thickTop="1" thickBot="1" x14ac:dyDescent="0.4">
      <c r="A23" s="14" t="s">
        <v>18</v>
      </c>
      <c r="B23" s="1"/>
      <c r="C23" s="1"/>
      <c r="D23" s="1"/>
      <c r="E23" s="34">
        <f>SUM(E24:E26)</f>
        <v>0</v>
      </c>
      <c r="F23" s="34">
        <f t="shared" ref="F23:K23" si="19">SUM(F24:F26)</f>
        <v>0</v>
      </c>
      <c r="G23" s="34">
        <f t="shared" si="19"/>
        <v>0</v>
      </c>
      <c r="H23" s="34">
        <f t="shared" si="19"/>
        <v>0</v>
      </c>
      <c r="I23" s="34">
        <f t="shared" si="19"/>
        <v>0</v>
      </c>
      <c r="J23" s="34">
        <f t="shared" si="19"/>
        <v>0</v>
      </c>
      <c r="K23" s="34">
        <f t="shared" si="19"/>
        <v>0</v>
      </c>
      <c r="L23" s="34">
        <f t="shared" ref="L23:P23" si="20">SUM(L24:L26)</f>
        <v>0</v>
      </c>
      <c r="M23" s="34">
        <f t="shared" si="20"/>
        <v>0</v>
      </c>
      <c r="N23" s="34">
        <f t="shared" si="20"/>
        <v>0</v>
      </c>
      <c r="O23" s="34">
        <f t="shared" si="20"/>
        <v>0</v>
      </c>
      <c r="P23" s="34">
        <f t="shared" si="20"/>
        <v>0</v>
      </c>
    </row>
    <row r="24" spans="1:16" ht="15.5" thickTop="1" thickBot="1" x14ac:dyDescent="0.4">
      <c r="A24" s="14" t="s">
        <v>19</v>
      </c>
      <c r="B24" s="1"/>
      <c r="C24" s="1"/>
      <c r="D24" s="1"/>
      <c r="E24" s="34">
        <f>'1. Projekti finantseerimiskava'!B12</f>
        <v>0</v>
      </c>
      <c r="F24" s="34">
        <f>'1. Projekti finantseerimiskava'!C12</f>
        <v>0</v>
      </c>
      <c r="G24" s="34"/>
      <c r="H24" s="34"/>
      <c r="I24" s="34"/>
      <c r="J24" s="34"/>
      <c r="K24" s="34"/>
      <c r="L24" s="34"/>
      <c r="M24" s="34"/>
      <c r="N24" s="34"/>
      <c r="O24" s="34"/>
      <c r="P24" s="34"/>
    </row>
    <row r="25" spans="1:16" ht="15.5" thickTop="1" thickBot="1" x14ac:dyDescent="0.4">
      <c r="A25" s="14" t="s">
        <v>20</v>
      </c>
      <c r="B25" s="1"/>
      <c r="C25" s="1"/>
      <c r="D25" s="1"/>
      <c r="E25" s="34">
        <f>'1. Projekti finantseerimiskava'!B14</f>
        <v>0</v>
      </c>
      <c r="F25" s="34">
        <f>'1. Projekti finantseerimiskava'!C14</f>
        <v>0</v>
      </c>
      <c r="G25" s="34"/>
      <c r="H25" s="34"/>
      <c r="I25" s="34"/>
      <c r="J25" s="34"/>
      <c r="K25" s="34"/>
      <c r="L25" s="34"/>
      <c r="M25" s="34"/>
      <c r="N25" s="34"/>
      <c r="O25" s="34"/>
      <c r="P25" s="34"/>
    </row>
    <row r="26" spans="1:16" ht="15.5" thickTop="1" thickBot="1" x14ac:dyDescent="0.4">
      <c r="A26" s="14" t="s">
        <v>21</v>
      </c>
      <c r="B26" s="1"/>
      <c r="C26" s="1"/>
      <c r="D26" s="1"/>
      <c r="E26" s="31"/>
      <c r="F26" s="31"/>
      <c r="G26" s="31"/>
      <c r="H26" s="31"/>
      <c r="I26" s="31"/>
      <c r="J26" s="31"/>
      <c r="K26" s="31"/>
      <c r="L26" s="31"/>
      <c r="M26" s="31"/>
      <c r="N26" s="31"/>
      <c r="O26" s="31"/>
      <c r="P26" s="31"/>
    </row>
    <row r="27" spans="1:16" ht="15.5" thickTop="1" thickBot="1" x14ac:dyDescent="0.4">
      <c r="A27" s="14" t="s">
        <v>22</v>
      </c>
      <c r="B27" s="1"/>
      <c r="C27" s="1"/>
      <c r="D27" s="1"/>
      <c r="E27" s="34">
        <f>E10</f>
        <v>0</v>
      </c>
      <c r="F27" s="34">
        <f t="shared" ref="F27:K27" si="21">F10</f>
        <v>0</v>
      </c>
      <c r="G27" s="34">
        <f t="shared" si="21"/>
        <v>0</v>
      </c>
      <c r="H27" s="34">
        <f t="shared" si="21"/>
        <v>0</v>
      </c>
      <c r="I27" s="34">
        <f t="shared" si="21"/>
        <v>0</v>
      </c>
      <c r="J27" s="34">
        <f t="shared" si="21"/>
        <v>0</v>
      </c>
      <c r="K27" s="34">
        <f t="shared" si="21"/>
        <v>0</v>
      </c>
      <c r="L27" s="34">
        <f t="shared" ref="L27:P27" si="22">L10</f>
        <v>0</v>
      </c>
      <c r="M27" s="34">
        <f t="shared" si="22"/>
        <v>0</v>
      </c>
      <c r="N27" s="34">
        <f t="shared" si="22"/>
        <v>0</v>
      </c>
      <c r="O27" s="34">
        <f t="shared" si="22"/>
        <v>0</v>
      </c>
      <c r="P27" s="34">
        <f t="shared" si="22"/>
        <v>0</v>
      </c>
    </row>
    <row r="28" spans="1:16" ht="15.5" thickTop="1" thickBot="1" x14ac:dyDescent="0.4">
      <c r="A28" s="14" t="s">
        <v>23</v>
      </c>
      <c r="B28" s="1"/>
      <c r="C28" s="1"/>
      <c r="D28" s="1"/>
      <c r="E28" s="31"/>
      <c r="F28" s="31"/>
      <c r="G28" s="31"/>
      <c r="H28" s="31"/>
      <c r="I28" s="31"/>
      <c r="J28" s="31"/>
      <c r="K28" s="31"/>
      <c r="L28" s="31"/>
      <c r="M28" s="31"/>
      <c r="N28" s="31"/>
      <c r="O28" s="31"/>
      <c r="P28" s="31"/>
    </row>
    <row r="29" spans="1:16" ht="15.5" thickTop="1" thickBot="1" x14ac:dyDescent="0.4">
      <c r="A29" s="14" t="s">
        <v>24</v>
      </c>
      <c r="B29" s="1"/>
      <c r="C29" s="1"/>
      <c r="D29" s="1"/>
      <c r="E29" s="31"/>
      <c r="F29" s="31"/>
      <c r="G29" s="31"/>
      <c r="H29" s="31"/>
      <c r="I29" s="31"/>
      <c r="J29" s="31"/>
      <c r="K29" s="31"/>
      <c r="L29" s="31"/>
      <c r="M29" s="31"/>
      <c r="N29" s="31"/>
      <c r="O29" s="31"/>
      <c r="P29" s="31"/>
    </row>
    <row r="30" spans="1:16" ht="15" thickTop="1" x14ac:dyDescent="0.35">
      <c r="A30" s="14" t="s">
        <v>48</v>
      </c>
      <c r="B30" s="1"/>
      <c r="C30" s="1"/>
      <c r="D30" s="1"/>
      <c r="E30" s="31"/>
      <c r="F30" s="31"/>
      <c r="G30" s="31"/>
      <c r="H30" s="31"/>
      <c r="I30" s="31"/>
      <c r="J30" s="31"/>
      <c r="K30" s="31"/>
      <c r="L30" s="31"/>
      <c r="M30" s="31"/>
      <c r="N30" s="31"/>
      <c r="O30" s="31"/>
      <c r="P30" s="31"/>
    </row>
    <row r="31" spans="1:16" x14ac:dyDescent="0.35">
      <c r="A31" s="19" t="s">
        <v>25</v>
      </c>
      <c r="B31" s="20"/>
      <c r="C31" s="20"/>
      <c r="D31" s="20"/>
      <c r="E31" s="16">
        <f>E23+E27+E28+E29+E30</f>
        <v>0</v>
      </c>
      <c r="F31" s="16">
        <f t="shared" ref="F31:K31" si="23">F23+F27+F28+F29+F30</f>
        <v>0</v>
      </c>
      <c r="G31" s="16">
        <f t="shared" si="23"/>
        <v>0</v>
      </c>
      <c r="H31" s="16">
        <f t="shared" si="23"/>
        <v>0</v>
      </c>
      <c r="I31" s="16">
        <f t="shared" si="23"/>
        <v>0</v>
      </c>
      <c r="J31" s="16">
        <f t="shared" si="23"/>
        <v>0</v>
      </c>
      <c r="K31" s="16">
        <f t="shared" si="23"/>
        <v>0</v>
      </c>
      <c r="L31" s="16">
        <f t="shared" ref="L31:P31" si="24">L23+L27+L28+L29+L30</f>
        <v>0</v>
      </c>
      <c r="M31" s="16">
        <f t="shared" si="24"/>
        <v>0</v>
      </c>
      <c r="N31" s="16">
        <f t="shared" si="24"/>
        <v>0</v>
      </c>
      <c r="O31" s="16">
        <f t="shared" si="24"/>
        <v>0</v>
      </c>
      <c r="P31" s="16">
        <f t="shared" si="24"/>
        <v>0</v>
      </c>
    </row>
    <row r="32" spans="1:16" ht="15" thickBot="1" x14ac:dyDescent="0.4">
      <c r="A32" s="12" t="s">
        <v>26</v>
      </c>
      <c r="B32" s="13"/>
      <c r="C32" s="13"/>
      <c r="D32" s="13"/>
      <c r="E32" s="13"/>
      <c r="F32" s="13"/>
      <c r="G32" s="13"/>
      <c r="H32" s="13"/>
      <c r="I32" s="13"/>
      <c r="J32" s="13"/>
      <c r="K32" s="13"/>
      <c r="L32" s="13"/>
      <c r="M32" s="13"/>
      <c r="N32" s="13"/>
      <c r="O32" s="13"/>
      <c r="P32" s="13"/>
    </row>
    <row r="33" spans="1:16" ht="15.5" thickTop="1" thickBot="1" x14ac:dyDescent="0.4">
      <c r="A33" s="14" t="s">
        <v>27</v>
      </c>
      <c r="B33" s="35"/>
      <c r="C33" s="35"/>
      <c r="D33" s="35"/>
      <c r="E33" s="34">
        <f>E18</f>
        <v>0</v>
      </c>
      <c r="F33" s="34">
        <f t="shared" ref="F33:K33" si="25">F18</f>
        <v>0</v>
      </c>
      <c r="G33" s="34">
        <f t="shared" si="25"/>
        <v>0</v>
      </c>
      <c r="H33" s="34">
        <f t="shared" si="25"/>
        <v>0</v>
      </c>
      <c r="I33" s="34">
        <f t="shared" si="25"/>
        <v>0</v>
      </c>
      <c r="J33" s="34">
        <f t="shared" si="25"/>
        <v>0</v>
      </c>
      <c r="K33" s="34">
        <f t="shared" si="25"/>
        <v>0</v>
      </c>
      <c r="L33" s="34">
        <f t="shared" ref="L33:P33" si="26">L18</f>
        <v>0</v>
      </c>
      <c r="M33" s="34">
        <f t="shared" si="26"/>
        <v>0</v>
      </c>
      <c r="N33" s="34">
        <f t="shared" si="26"/>
        <v>0</v>
      </c>
      <c r="O33" s="34">
        <f t="shared" si="26"/>
        <v>0</v>
      </c>
      <c r="P33" s="34">
        <f t="shared" si="26"/>
        <v>0</v>
      </c>
    </row>
    <row r="34" spans="1:16" ht="15.5" thickTop="1" thickBot="1" x14ac:dyDescent="0.4">
      <c r="A34" s="14" t="s">
        <v>28</v>
      </c>
      <c r="B34" s="35"/>
      <c r="C34" s="35"/>
      <c r="D34" s="35"/>
      <c r="E34" s="34">
        <f>'1. Projekti finantseerimiskava'!B16</f>
        <v>0</v>
      </c>
      <c r="F34" s="34">
        <f>'1. Projekti finantseerimiskava'!C16</f>
        <v>0</v>
      </c>
      <c r="G34" s="34"/>
      <c r="H34" s="34"/>
      <c r="I34" s="34"/>
      <c r="J34" s="34"/>
      <c r="K34" s="34"/>
      <c r="L34" s="34"/>
      <c r="M34" s="34"/>
      <c r="N34" s="34"/>
      <c r="O34" s="34"/>
      <c r="P34" s="34"/>
    </row>
    <row r="35" spans="1:16" ht="15.5" thickTop="1" thickBot="1" x14ac:dyDescent="0.4">
      <c r="A35" s="14" t="s">
        <v>29</v>
      </c>
      <c r="B35" s="35"/>
      <c r="C35" s="35"/>
      <c r="D35" s="35"/>
      <c r="E35" s="31"/>
      <c r="F35" s="31"/>
      <c r="G35" s="31"/>
      <c r="H35" s="31"/>
      <c r="I35" s="31"/>
      <c r="J35" s="31"/>
      <c r="K35" s="31"/>
      <c r="L35" s="31"/>
      <c r="M35" s="31"/>
      <c r="N35" s="31"/>
      <c r="O35" s="31"/>
      <c r="P35" s="31"/>
    </row>
    <row r="36" spans="1:16" ht="15.5" thickTop="1" thickBot="1" x14ac:dyDescent="0.4">
      <c r="A36" s="14" t="s">
        <v>30</v>
      </c>
      <c r="B36" s="36"/>
      <c r="C36" s="36"/>
      <c r="D36" s="36"/>
      <c r="E36" s="36"/>
      <c r="F36" s="36"/>
      <c r="G36" s="36"/>
      <c r="H36" s="36"/>
      <c r="I36" s="36"/>
      <c r="J36" s="36"/>
      <c r="K36" s="36"/>
      <c r="L36" s="36"/>
      <c r="M36" s="36"/>
      <c r="N36" s="36"/>
      <c r="O36" s="36"/>
      <c r="P36" s="36"/>
    </row>
    <row r="37" spans="1:16" ht="15.5" thickTop="1" thickBot="1" x14ac:dyDescent="0.4">
      <c r="A37" s="14" t="s">
        <v>31</v>
      </c>
      <c r="B37" s="36"/>
      <c r="C37" s="36"/>
      <c r="D37" s="36"/>
      <c r="E37" s="36"/>
      <c r="F37" s="36"/>
      <c r="G37" s="36"/>
      <c r="H37" s="36"/>
      <c r="I37" s="36"/>
      <c r="J37" s="36"/>
      <c r="K37" s="36"/>
      <c r="L37" s="36"/>
      <c r="M37" s="36"/>
      <c r="N37" s="36"/>
      <c r="O37" s="36"/>
      <c r="P37" s="36"/>
    </row>
    <row r="38" spans="1:16" ht="15" thickTop="1" x14ac:dyDescent="0.35">
      <c r="A38" s="14" t="s">
        <v>49</v>
      </c>
      <c r="B38" s="37"/>
      <c r="C38" s="37"/>
      <c r="D38" s="37"/>
      <c r="E38" s="38"/>
      <c r="F38" s="38"/>
      <c r="G38" s="38"/>
      <c r="H38" s="38"/>
      <c r="I38" s="38"/>
      <c r="J38" s="38"/>
      <c r="K38" s="38"/>
      <c r="L38" s="38"/>
      <c r="M38" s="38"/>
      <c r="N38" s="38"/>
      <c r="O38" s="38"/>
      <c r="P38" s="38"/>
    </row>
    <row r="39" spans="1:16" x14ac:dyDescent="0.35">
      <c r="A39" s="21" t="s">
        <v>32</v>
      </c>
      <c r="B39" s="39"/>
      <c r="C39" s="39"/>
      <c r="D39" s="39"/>
      <c r="E39" s="22">
        <f>SUM(E33:E38)</f>
        <v>0</v>
      </c>
      <c r="F39" s="22">
        <f t="shared" ref="F39:K39" si="27">SUM(F33:F38)</f>
        <v>0</v>
      </c>
      <c r="G39" s="22">
        <f t="shared" si="27"/>
        <v>0</v>
      </c>
      <c r="H39" s="22">
        <f t="shared" si="27"/>
        <v>0</v>
      </c>
      <c r="I39" s="22">
        <f t="shared" si="27"/>
        <v>0</v>
      </c>
      <c r="J39" s="22">
        <f t="shared" si="27"/>
        <v>0</v>
      </c>
      <c r="K39" s="22">
        <f t="shared" si="27"/>
        <v>0</v>
      </c>
      <c r="L39" s="22">
        <f t="shared" ref="L39:P39" si="28">SUM(L33:L38)</f>
        <v>0</v>
      </c>
      <c r="M39" s="22">
        <f t="shared" si="28"/>
        <v>0</v>
      </c>
      <c r="N39" s="22">
        <f t="shared" si="28"/>
        <v>0</v>
      </c>
      <c r="O39" s="22">
        <f t="shared" si="28"/>
        <v>0</v>
      </c>
      <c r="P39" s="22">
        <f t="shared" si="28"/>
        <v>0</v>
      </c>
    </row>
    <row r="40" spans="1:16" ht="15" thickBot="1" x14ac:dyDescent="0.4">
      <c r="A40" s="17" t="s">
        <v>33</v>
      </c>
      <c r="B40" s="18"/>
      <c r="C40" s="18"/>
      <c r="D40" s="27"/>
      <c r="E40" s="23">
        <f>E31-E39</f>
        <v>0</v>
      </c>
      <c r="F40" s="23">
        <f t="shared" ref="F40:K40" si="29">F31-F39</f>
        <v>0</v>
      </c>
      <c r="G40" s="23">
        <f t="shared" si="29"/>
        <v>0</v>
      </c>
      <c r="H40" s="23">
        <f t="shared" si="29"/>
        <v>0</v>
      </c>
      <c r="I40" s="40">
        <f t="shared" si="29"/>
        <v>0</v>
      </c>
      <c r="J40" s="23">
        <f t="shared" si="29"/>
        <v>0</v>
      </c>
      <c r="K40" s="23">
        <f t="shared" si="29"/>
        <v>0</v>
      </c>
      <c r="L40" s="23">
        <f t="shared" ref="L40:P40" si="30">L31-L39</f>
        <v>0</v>
      </c>
      <c r="M40" s="23">
        <f t="shared" si="30"/>
        <v>0</v>
      </c>
      <c r="N40" s="23">
        <f t="shared" si="30"/>
        <v>0</v>
      </c>
      <c r="O40" s="23">
        <f t="shared" si="30"/>
        <v>0</v>
      </c>
      <c r="P40" s="23">
        <f t="shared" si="30"/>
        <v>0</v>
      </c>
    </row>
    <row r="41" spans="1:16" ht="15" thickBot="1" x14ac:dyDescent="0.4">
      <c r="A41" s="17" t="s">
        <v>34</v>
      </c>
      <c r="B41" s="18"/>
      <c r="C41" s="26"/>
      <c r="D41" s="28"/>
      <c r="E41" s="29">
        <f>D41+E40</f>
        <v>0</v>
      </c>
      <c r="F41" s="29">
        <f t="shared" ref="F41:K41" si="31">E41+F40</f>
        <v>0</v>
      </c>
      <c r="G41" s="29">
        <f t="shared" si="31"/>
        <v>0</v>
      </c>
      <c r="H41" s="29">
        <f t="shared" si="31"/>
        <v>0</v>
      </c>
      <c r="I41" s="29">
        <f t="shared" si="31"/>
        <v>0</v>
      </c>
      <c r="J41" s="29">
        <f t="shared" si="31"/>
        <v>0</v>
      </c>
      <c r="K41" s="29">
        <f t="shared" si="31"/>
        <v>0</v>
      </c>
      <c r="L41" s="29">
        <f t="shared" ref="L41" si="32">K41+L40</f>
        <v>0</v>
      </c>
      <c r="M41" s="29">
        <f t="shared" ref="M41" si="33">L41+M40</f>
        <v>0</v>
      </c>
      <c r="N41" s="29">
        <f t="shared" ref="N41" si="34">M41+N40</f>
        <v>0</v>
      </c>
      <c r="O41" s="29">
        <f t="shared" ref="O41" si="35">N41+O40</f>
        <v>0</v>
      </c>
      <c r="P41" s="29">
        <f t="shared" ref="P41" si="36">O41+P40</f>
        <v>0</v>
      </c>
    </row>
    <row r="42" spans="1:16" ht="15" thickBot="1" x14ac:dyDescent="0.4"/>
    <row r="43" spans="1:16" ht="15" thickBot="1" x14ac:dyDescent="0.4">
      <c r="A43" s="10" t="s">
        <v>35</v>
      </c>
      <c r="B43" s="11">
        <f>B4</f>
        <v>2019</v>
      </c>
      <c r="C43" s="11">
        <f t="shared" ref="C43:K43" si="37">C4</f>
        <v>2020</v>
      </c>
      <c r="D43" s="11">
        <f t="shared" si="37"/>
        <v>2021</v>
      </c>
      <c r="E43" s="11">
        <f t="shared" si="37"/>
        <v>2022</v>
      </c>
      <c r="F43" s="11">
        <f t="shared" si="37"/>
        <v>2023</v>
      </c>
      <c r="G43" s="11">
        <f t="shared" si="37"/>
        <v>2024</v>
      </c>
      <c r="H43" s="11">
        <f t="shared" si="37"/>
        <v>2025</v>
      </c>
      <c r="I43" s="11">
        <f t="shared" si="37"/>
        <v>2026</v>
      </c>
      <c r="J43" s="11">
        <f t="shared" si="37"/>
        <v>2027</v>
      </c>
      <c r="K43" s="11">
        <f t="shared" si="37"/>
        <v>2028</v>
      </c>
      <c r="L43" s="11">
        <f t="shared" ref="L43:P43" si="38">L4</f>
        <v>2029</v>
      </c>
      <c r="M43" s="11">
        <f t="shared" si="38"/>
        <v>2030</v>
      </c>
      <c r="N43" s="11">
        <f t="shared" si="38"/>
        <v>2031</v>
      </c>
      <c r="O43" s="11">
        <f t="shared" si="38"/>
        <v>2032</v>
      </c>
      <c r="P43" s="11">
        <f t="shared" si="38"/>
        <v>2033</v>
      </c>
    </row>
    <row r="44" spans="1:16" ht="15.5" thickTop="1" thickBot="1" x14ac:dyDescent="0.4">
      <c r="A44" s="14" t="s">
        <v>36</v>
      </c>
      <c r="B44" s="34">
        <f>B19</f>
        <v>0</v>
      </c>
      <c r="C44" s="34">
        <f t="shared" ref="C44:K44" si="39">C19</f>
        <v>0</v>
      </c>
      <c r="D44" s="34">
        <f t="shared" si="39"/>
        <v>0</v>
      </c>
      <c r="E44" s="34">
        <f t="shared" si="39"/>
        <v>0</v>
      </c>
      <c r="F44" s="34">
        <f t="shared" si="39"/>
        <v>0</v>
      </c>
      <c r="G44" s="34">
        <f t="shared" si="39"/>
        <v>0</v>
      </c>
      <c r="H44" s="34">
        <f t="shared" si="39"/>
        <v>0</v>
      </c>
      <c r="I44" s="34">
        <f t="shared" si="39"/>
        <v>0</v>
      </c>
      <c r="J44" s="34">
        <f t="shared" si="39"/>
        <v>0</v>
      </c>
      <c r="K44" s="34">
        <f t="shared" si="39"/>
        <v>0</v>
      </c>
      <c r="L44" s="34">
        <f t="shared" ref="L44:P44" si="40">L19</f>
        <v>0</v>
      </c>
      <c r="M44" s="34">
        <f t="shared" si="40"/>
        <v>0</v>
      </c>
      <c r="N44" s="34">
        <f t="shared" si="40"/>
        <v>0</v>
      </c>
      <c r="O44" s="34">
        <f t="shared" si="40"/>
        <v>0</v>
      </c>
      <c r="P44" s="34">
        <f t="shared" si="40"/>
        <v>0</v>
      </c>
    </row>
    <row r="45" spans="1:16" ht="15" thickTop="1" x14ac:dyDescent="0.35">
      <c r="A45" s="14" t="s">
        <v>37</v>
      </c>
      <c r="B45" s="34">
        <f>B36+B37</f>
        <v>0</v>
      </c>
      <c r="C45" s="34">
        <f t="shared" ref="C45:K45" si="41">C36+C37</f>
        <v>0</v>
      </c>
      <c r="D45" s="34">
        <f t="shared" si="41"/>
        <v>0</v>
      </c>
      <c r="E45" s="34">
        <f t="shared" si="41"/>
        <v>0</v>
      </c>
      <c r="F45" s="34">
        <f t="shared" si="41"/>
        <v>0</v>
      </c>
      <c r="G45" s="34">
        <f t="shared" si="41"/>
        <v>0</v>
      </c>
      <c r="H45" s="34">
        <f t="shared" si="41"/>
        <v>0</v>
      </c>
      <c r="I45" s="34">
        <f t="shared" si="41"/>
        <v>0</v>
      </c>
      <c r="J45" s="34">
        <f t="shared" si="41"/>
        <v>0</v>
      </c>
      <c r="K45" s="34">
        <f t="shared" si="41"/>
        <v>0</v>
      </c>
      <c r="L45" s="34">
        <f t="shared" ref="L45:P45" si="42">L36+L37</f>
        <v>0</v>
      </c>
      <c r="M45" s="34">
        <f t="shared" si="42"/>
        <v>0</v>
      </c>
      <c r="N45" s="34">
        <f t="shared" si="42"/>
        <v>0</v>
      </c>
      <c r="O45" s="34">
        <f t="shared" si="42"/>
        <v>0</v>
      </c>
      <c r="P45" s="34">
        <f t="shared" si="42"/>
        <v>0</v>
      </c>
    </row>
    <row r="46" spans="1:16" x14ac:dyDescent="0.35">
      <c r="A46" s="24" t="s">
        <v>38</v>
      </c>
      <c r="B46" s="41" t="str">
        <f>IF(B45=0,"-",B44/B45)</f>
        <v>-</v>
      </c>
      <c r="C46" s="41" t="str">
        <f t="shared" ref="C46:K46" si="43">IF(C45=0,"-",C44/C45)</f>
        <v>-</v>
      </c>
      <c r="D46" s="41" t="str">
        <f t="shared" si="43"/>
        <v>-</v>
      </c>
      <c r="E46" s="41" t="str">
        <f t="shared" si="43"/>
        <v>-</v>
      </c>
      <c r="F46" s="41" t="str">
        <f t="shared" si="43"/>
        <v>-</v>
      </c>
      <c r="G46" s="41" t="str">
        <f t="shared" si="43"/>
        <v>-</v>
      </c>
      <c r="H46" s="41" t="str">
        <f t="shared" si="43"/>
        <v>-</v>
      </c>
      <c r="I46" s="41" t="str">
        <f t="shared" si="43"/>
        <v>-</v>
      </c>
      <c r="J46" s="41" t="str">
        <f t="shared" si="43"/>
        <v>-</v>
      </c>
      <c r="K46" s="41" t="str">
        <f t="shared" si="43"/>
        <v>-</v>
      </c>
      <c r="L46" s="41" t="str">
        <f t="shared" ref="L46:P46" si="44">IF(L45=0,"-",L44/L45)</f>
        <v>-</v>
      </c>
      <c r="M46" s="41" t="str">
        <f t="shared" si="44"/>
        <v>-</v>
      </c>
      <c r="N46" s="41" t="str">
        <f t="shared" si="44"/>
        <v>-</v>
      </c>
      <c r="O46" s="41" t="str">
        <f t="shared" si="44"/>
        <v>-</v>
      </c>
      <c r="P46" s="41" t="str">
        <f t="shared" si="44"/>
        <v>-</v>
      </c>
    </row>
    <row r="47" spans="1:16" x14ac:dyDescent="0.35">
      <c r="A47" s="25" t="s">
        <v>50</v>
      </c>
      <c r="B47" s="42">
        <f>MIN(E46:K46)</f>
        <v>0</v>
      </c>
      <c r="C47" s="43"/>
      <c r="D47" s="43"/>
      <c r="E47" s="43"/>
      <c r="F47" s="43"/>
      <c r="G47" s="43"/>
      <c r="H47" s="43"/>
      <c r="I47" s="43"/>
      <c r="J47" s="43"/>
      <c r="K47" s="43"/>
    </row>
    <row r="48" spans="1:16" x14ac:dyDescent="0.35">
      <c r="L48" t="s">
        <v>39</v>
      </c>
    </row>
    <row r="50" spans="2:12" x14ac:dyDescent="0.35">
      <c r="B50" s="183"/>
      <c r="C50" s="183"/>
      <c r="D50" s="183"/>
      <c r="E50" s="183"/>
      <c r="F50" s="183"/>
      <c r="G50" s="183"/>
    </row>
    <row r="51" spans="2:12" x14ac:dyDescent="0.35">
      <c r="B51" s="183"/>
      <c r="C51" s="183"/>
      <c r="D51" s="183"/>
      <c r="E51" s="183"/>
      <c r="F51" s="183"/>
      <c r="G51" s="183"/>
    </row>
    <row r="53" spans="2:12" x14ac:dyDescent="0.35">
      <c r="F53" s="183"/>
      <c r="G53" s="183"/>
      <c r="H53" s="183"/>
      <c r="I53" s="183"/>
      <c r="J53" s="183"/>
      <c r="K53" s="183"/>
      <c r="L53" s="183"/>
    </row>
    <row r="54" spans="2:12" x14ac:dyDescent="0.35">
      <c r="E54" s="183"/>
      <c r="F54" s="183"/>
      <c r="G54" s="183"/>
      <c r="H54" s="183"/>
      <c r="I54" s="183"/>
      <c r="J54" s="183"/>
      <c r="K54" s="183"/>
      <c r="L54" s="183"/>
    </row>
  </sheetData>
  <mergeCells count="3">
    <mergeCell ref="B3:D3"/>
    <mergeCell ref="E3:F3"/>
    <mergeCell ref="G3:K3"/>
  </mergeCells>
  <conditionalFormatting sqref="D41:P41">
    <cfRule type="cellIs" dxfId="1" priority="3" operator="lessThan">
      <formula>0</formula>
    </cfRule>
  </conditionalFormatting>
  <conditionalFormatting sqref="B46:P46">
    <cfRule type="cellIs" dxfId="0" priority="1" operator="lessThan">
      <formula>1.25</formula>
    </cfRule>
  </conditionalFormatting>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21"/>
  <sheetViews>
    <sheetView tabSelected="1" zoomScale="120" zoomScaleNormal="120" workbookViewId="0">
      <selection activeCell="A23" sqref="A23"/>
    </sheetView>
  </sheetViews>
  <sheetFormatPr defaultColWidth="8.81640625" defaultRowHeight="14.5" x14ac:dyDescent="0.35"/>
  <cols>
    <col min="1" max="1" width="27.54296875" style="243" customWidth="1"/>
    <col min="2" max="2" width="9.54296875" style="243" bestFit="1" customWidth="1"/>
    <col min="3" max="3" width="15.81640625" style="251" bestFit="1" customWidth="1"/>
    <col min="4" max="4" width="17.81640625" style="251" customWidth="1"/>
    <col min="5" max="6" width="8.81640625" style="243"/>
    <col min="9" max="16384" width="8.81640625" style="243"/>
  </cols>
  <sheetData>
    <row r="1" spans="1:14" ht="72.5" thickBot="1" x14ac:dyDescent="0.35">
      <c r="A1" s="242" t="s">
        <v>200</v>
      </c>
      <c r="B1" s="233" t="s">
        <v>187</v>
      </c>
      <c r="C1" s="233" t="s">
        <v>188</v>
      </c>
      <c r="D1" s="233" t="s">
        <v>189</v>
      </c>
      <c r="E1" s="288" t="s">
        <v>201</v>
      </c>
      <c r="F1" s="289"/>
      <c r="G1" s="288" t="s">
        <v>202</v>
      </c>
      <c r="H1" s="289"/>
      <c r="I1" s="288" t="s">
        <v>203</v>
      </c>
      <c r="J1" s="289"/>
      <c r="K1" s="288" t="s">
        <v>204</v>
      </c>
      <c r="L1" s="289"/>
      <c r="M1" s="288" t="s">
        <v>205</v>
      </c>
      <c r="N1" s="289"/>
    </row>
    <row r="2" spans="1:14" s="244" customFormat="1" ht="32" thickBot="1" x14ac:dyDescent="0.35">
      <c r="A2" s="229"/>
      <c r="B2" s="229"/>
      <c r="C2" s="238" t="s">
        <v>206</v>
      </c>
      <c r="D2" s="238" t="s">
        <v>190</v>
      </c>
      <c r="E2" s="241" t="s">
        <v>191</v>
      </c>
      <c r="F2" s="241" t="s">
        <v>192</v>
      </c>
      <c r="G2" s="241" t="s">
        <v>191</v>
      </c>
      <c r="H2" s="241" t="s">
        <v>192</v>
      </c>
      <c r="I2" s="241" t="s">
        <v>191</v>
      </c>
      <c r="J2" s="241" t="s">
        <v>192</v>
      </c>
      <c r="K2" s="241" t="s">
        <v>191</v>
      </c>
      <c r="L2" s="241" t="s">
        <v>192</v>
      </c>
      <c r="M2" s="241" t="s">
        <v>191</v>
      </c>
      <c r="N2" s="241" t="s">
        <v>192</v>
      </c>
    </row>
    <row r="3" spans="1:14" s="245" customFormat="1" ht="12.5" thickBot="1" x14ac:dyDescent="0.35">
      <c r="A3" s="285" t="s">
        <v>193</v>
      </c>
      <c r="B3" s="286"/>
      <c r="C3" s="286"/>
      <c r="D3" s="286"/>
      <c r="E3" s="286"/>
      <c r="F3" s="286"/>
      <c r="G3" s="286"/>
      <c r="H3" s="286"/>
      <c r="I3" s="286"/>
      <c r="J3" s="286"/>
      <c r="K3" s="286"/>
      <c r="L3" s="286"/>
      <c r="M3" s="286"/>
      <c r="N3" s="287"/>
    </row>
    <row r="4" spans="1:14" ht="12.5" thickBot="1" x14ac:dyDescent="0.35">
      <c r="A4" s="279" t="s">
        <v>207</v>
      </c>
      <c r="B4" s="280"/>
      <c r="C4" s="280"/>
      <c r="D4" s="280"/>
      <c r="E4" s="280"/>
      <c r="F4" s="280"/>
      <c r="G4" s="280"/>
      <c r="H4" s="280"/>
      <c r="I4" s="280"/>
      <c r="J4" s="280"/>
      <c r="K4" s="280"/>
      <c r="L4" s="280"/>
      <c r="M4" s="280"/>
      <c r="N4" s="281"/>
    </row>
    <row r="5" spans="1:14" ht="12.5" thickBot="1" x14ac:dyDescent="0.35">
      <c r="A5" s="230" t="s">
        <v>194</v>
      </c>
      <c r="B5" s="234" t="s">
        <v>90</v>
      </c>
      <c r="C5" s="234">
        <f>'[1]3 Vastavus-valikukriteeriumid'!C7</f>
        <v>12000</v>
      </c>
      <c r="D5" s="234">
        <f>'[1]3 Vastavus-valikukriteeriumid'!D7</f>
        <v>11500</v>
      </c>
      <c r="E5" s="234">
        <v>11500</v>
      </c>
      <c r="F5" s="246"/>
      <c r="G5" s="246">
        <v>11500</v>
      </c>
      <c r="H5" s="246"/>
      <c r="I5" s="246">
        <v>11500</v>
      </c>
      <c r="J5" s="246"/>
      <c r="K5" s="246">
        <v>11500</v>
      </c>
      <c r="L5" s="246"/>
      <c r="M5" s="246">
        <v>11500</v>
      </c>
      <c r="N5" s="246"/>
    </row>
    <row r="6" spans="1:14" ht="12.5" thickBot="1" x14ac:dyDescent="0.35">
      <c r="A6" s="230" t="s">
        <v>195</v>
      </c>
      <c r="B6" s="235" t="s">
        <v>91</v>
      </c>
      <c r="C6" s="290">
        <f>'[1]3 Vastavus-valikukriteeriumid'!C8</f>
        <v>60</v>
      </c>
      <c r="D6" s="291"/>
      <c r="E6" s="291"/>
      <c r="F6" s="291"/>
      <c r="G6" s="291"/>
      <c r="H6" s="291"/>
      <c r="I6" s="291"/>
      <c r="J6" s="291"/>
      <c r="K6" s="291"/>
      <c r="L6" s="291"/>
      <c r="M6" s="291"/>
      <c r="N6" s="292"/>
    </row>
    <row r="7" spans="1:14" ht="12.5" thickBot="1" x14ac:dyDescent="0.35">
      <c r="A7" s="279" t="s">
        <v>208</v>
      </c>
      <c r="B7" s="280"/>
      <c r="C7" s="280"/>
      <c r="D7" s="280"/>
      <c r="E7" s="280"/>
      <c r="F7" s="280"/>
      <c r="G7" s="280"/>
      <c r="H7" s="280"/>
      <c r="I7" s="280"/>
      <c r="J7" s="280"/>
      <c r="K7" s="280"/>
      <c r="L7" s="280"/>
      <c r="M7" s="280"/>
      <c r="N7" s="281"/>
    </row>
    <row r="8" spans="1:14" ht="12.5" thickBot="1" x14ac:dyDescent="0.35">
      <c r="A8" s="230" t="s">
        <v>209</v>
      </c>
      <c r="B8" s="234" t="s">
        <v>221</v>
      </c>
      <c r="C8" s="234">
        <f>'[1]3 Vastavus-valikukriteeriumid'!C11</f>
        <v>200</v>
      </c>
      <c r="D8" s="234">
        <f>'[1]3 Vastavus-valikukriteeriumid'!D11</f>
        <v>190</v>
      </c>
      <c r="E8" s="234">
        <v>190</v>
      </c>
      <c r="F8" s="246"/>
      <c r="G8" s="246">
        <v>190</v>
      </c>
      <c r="H8" s="246"/>
      <c r="I8" s="246">
        <v>190</v>
      </c>
      <c r="J8" s="246"/>
      <c r="K8" s="246">
        <v>190</v>
      </c>
      <c r="L8" s="246"/>
      <c r="M8" s="246">
        <v>190</v>
      </c>
      <c r="N8" s="246"/>
    </row>
    <row r="9" spans="1:14" ht="12.5" thickBot="1" x14ac:dyDescent="0.35">
      <c r="A9" s="230" t="s">
        <v>210</v>
      </c>
      <c r="B9" s="235" t="s">
        <v>78</v>
      </c>
      <c r="C9" s="290">
        <f>'[1]3 Vastavus-valikukriteeriumid'!C12</f>
        <v>85</v>
      </c>
      <c r="D9" s="291"/>
      <c r="E9" s="291"/>
      <c r="F9" s="291"/>
      <c r="G9" s="291"/>
      <c r="H9" s="291"/>
      <c r="I9" s="291"/>
      <c r="J9" s="291"/>
      <c r="K9" s="291"/>
      <c r="L9" s="291"/>
      <c r="M9" s="291"/>
      <c r="N9" s="292"/>
    </row>
    <row r="10" spans="1:14" ht="12.5" thickBot="1" x14ac:dyDescent="0.35">
      <c r="A10" s="279" t="s">
        <v>211</v>
      </c>
      <c r="B10" s="280"/>
      <c r="C10" s="280"/>
      <c r="D10" s="280"/>
      <c r="E10" s="280"/>
      <c r="F10" s="280"/>
      <c r="G10" s="280"/>
      <c r="H10" s="280"/>
      <c r="I10" s="280"/>
      <c r="J10" s="280"/>
      <c r="K10" s="280"/>
      <c r="L10" s="280"/>
      <c r="M10" s="280"/>
      <c r="N10" s="281"/>
    </row>
    <row r="11" spans="1:14" ht="12.5" thickBot="1" x14ac:dyDescent="0.35">
      <c r="A11" s="230" t="s">
        <v>209</v>
      </c>
      <c r="B11" s="230"/>
      <c r="C11" s="247"/>
      <c r="D11" s="247"/>
      <c r="E11" s="247"/>
      <c r="F11" s="247"/>
      <c r="G11" s="247"/>
      <c r="H11" s="247"/>
      <c r="I11" s="247"/>
      <c r="J11" s="247"/>
      <c r="K11" s="247"/>
      <c r="L11" s="247"/>
      <c r="M11" s="247"/>
      <c r="N11" s="247"/>
    </row>
    <row r="12" spans="1:14" ht="12.5" thickBot="1" x14ac:dyDescent="0.35">
      <c r="A12" s="230" t="s">
        <v>210</v>
      </c>
      <c r="B12" s="248"/>
      <c r="C12" s="282"/>
      <c r="D12" s="283"/>
      <c r="E12" s="283"/>
      <c r="F12" s="283"/>
      <c r="G12" s="283"/>
      <c r="H12" s="283"/>
      <c r="I12" s="283"/>
      <c r="J12" s="283"/>
      <c r="K12" s="283"/>
      <c r="L12" s="283"/>
      <c r="M12" s="283"/>
      <c r="N12" s="284"/>
    </row>
    <row r="13" spans="1:14" ht="12.5" thickBot="1" x14ac:dyDescent="0.35">
      <c r="A13" s="231" t="s">
        <v>196</v>
      </c>
      <c r="B13" s="236" t="s">
        <v>92</v>
      </c>
      <c r="C13" s="239">
        <f>C5*$C$6+C8*$C$9+C11*$C$12</f>
        <v>737000</v>
      </c>
      <c r="D13" s="239">
        <f t="shared" ref="D13:N13" si="0">D5*$C$6+D8*$C$9+D11*$C$12</f>
        <v>706150</v>
      </c>
      <c r="E13" s="239">
        <f t="shared" si="0"/>
        <v>706150</v>
      </c>
      <c r="F13" s="239">
        <f t="shared" si="0"/>
        <v>0</v>
      </c>
      <c r="G13" s="239">
        <f t="shared" si="0"/>
        <v>706150</v>
      </c>
      <c r="H13" s="239">
        <f t="shared" si="0"/>
        <v>0</v>
      </c>
      <c r="I13" s="239">
        <f t="shared" si="0"/>
        <v>706150</v>
      </c>
      <c r="J13" s="239">
        <f t="shared" si="0"/>
        <v>0</v>
      </c>
      <c r="K13" s="239">
        <f t="shared" si="0"/>
        <v>706150</v>
      </c>
      <c r="L13" s="239">
        <f t="shared" si="0"/>
        <v>0</v>
      </c>
      <c r="M13" s="239">
        <f t="shared" si="0"/>
        <v>706150</v>
      </c>
      <c r="N13" s="239">
        <f t="shared" si="0"/>
        <v>0</v>
      </c>
    </row>
    <row r="14" spans="1:14" ht="12.5" thickBot="1" x14ac:dyDescent="0.35">
      <c r="A14" s="285" t="s">
        <v>197</v>
      </c>
      <c r="B14" s="286"/>
      <c r="C14" s="286"/>
      <c r="D14" s="286"/>
      <c r="E14" s="286"/>
      <c r="F14" s="286"/>
      <c r="G14" s="286"/>
      <c r="H14" s="286"/>
      <c r="I14" s="286"/>
      <c r="J14" s="286"/>
      <c r="K14" s="286"/>
      <c r="L14" s="286"/>
      <c r="M14" s="286"/>
      <c r="N14" s="287"/>
    </row>
    <row r="15" spans="1:14" ht="12.5" thickBot="1" x14ac:dyDescent="0.35">
      <c r="A15" s="230" t="s">
        <v>212</v>
      </c>
      <c r="B15" s="234" t="s">
        <v>90</v>
      </c>
      <c r="C15" s="234">
        <f>'[1]3 Vastavus-valikukriteeriumid'!C2</f>
        <v>250</v>
      </c>
      <c r="D15" s="234">
        <f>'[1]3 Vastavus-valikukriteeriumid'!D2</f>
        <v>275</v>
      </c>
      <c r="E15" s="234">
        <v>275</v>
      </c>
      <c r="F15" s="246"/>
      <c r="G15" s="246">
        <v>275</v>
      </c>
      <c r="H15" s="246"/>
      <c r="I15" s="246">
        <v>275</v>
      </c>
      <c r="J15" s="246"/>
      <c r="K15" s="246">
        <v>275</v>
      </c>
      <c r="L15" s="246"/>
      <c r="M15" s="246">
        <v>275</v>
      </c>
      <c r="N15" s="246"/>
    </row>
    <row r="16" spans="1:14" ht="12.5" thickBot="1" x14ac:dyDescent="0.35">
      <c r="A16" s="230" t="s">
        <v>213</v>
      </c>
      <c r="B16" s="234"/>
      <c r="C16" s="249"/>
      <c r="D16" s="249"/>
      <c r="E16" s="249"/>
      <c r="F16" s="249"/>
      <c r="G16" s="249"/>
      <c r="H16" s="249"/>
      <c r="I16" s="249"/>
      <c r="J16" s="249"/>
      <c r="K16" s="249"/>
      <c r="L16" s="249"/>
      <c r="M16" s="249"/>
      <c r="N16" s="249"/>
    </row>
    <row r="17" spans="1:14" ht="12.5" thickBot="1" x14ac:dyDescent="0.35">
      <c r="A17" s="230" t="s">
        <v>214</v>
      </c>
      <c r="B17" s="234"/>
      <c r="C17" s="249"/>
      <c r="D17" s="249"/>
      <c r="E17" s="249"/>
      <c r="F17" s="249"/>
      <c r="G17" s="249"/>
      <c r="H17" s="249"/>
      <c r="I17" s="249"/>
      <c r="J17" s="249"/>
      <c r="K17" s="249"/>
      <c r="L17" s="249"/>
      <c r="M17" s="249"/>
      <c r="N17" s="249"/>
    </row>
    <row r="18" spans="1:14" s="250" customFormat="1" ht="12.5" thickBot="1" x14ac:dyDescent="0.35">
      <c r="A18" s="231" t="s">
        <v>198</v>
      </c>
      <c r="B18" s="236" t="s">
        <v>90</v>
      </c>
      <c r="C18" s="236">
        <f>SUM(C15:C17)</f>
        <v>250</v>
      </c>
      <c r="D18" s="236">
        <f>SUM(D15:D17)</f>
        <v>275</v>
      </c>
      <c r="E18" s="236">
        <f t="shared" ref="E18:N18" si="1">SUM(E15:E17)</f>
        <v>275</v>
      </c>
      <c r="F18" s="236">
        <f t="shared" si="1"/>
        <v>0</v>
      </c>
      <c r="G18" s="236">
        <f t="shared" si="1"/>
        <v>275</v>
      </c>
      <c r="H18" s="236">
        <f t="shared" si="1"/>
        <v>0</v>
      </c>
      <c r="I18" s="236">
        <f t="shared" si="1"/>
        <v>275</v>
      </c>
      <c r="J18" s="236">
        <f t="shared" si="1"/>
        <v>0</v>
      </c>
      <c r="K18" s="236">
        <f t="shared" si="1"/>
        <v>275</v>
      </c>
      <c r="L18" s="236">
        <f t="shared" si="1"/>
        <v>0</v>
      </c>
      <c r="M18" s="236">
        <f t="shared" si="1"/>
        <v>275</v>
      </c>
      <c r="N18" s="236">
        <f t="shared" si="1"/>
        <v>0</v>
      </c>
    </row>
    <row r="19" spans="1:14" ht="12" x14ac:dyDescent="0.3">
      <c r="A19" s="232" t="s">
        <v>199</v>
      </c>
      <c r="B19" s="237"/>
      <c r="C19" s="240"/>
      <c r="D19" s="240">
        <f>(1-(D13*$C$18)/(D18*$C$13))</f>
        <v>0.12896262489206856</v>
      </c>
      <c r="E19" s="240">
        <f>(1-(E13*$C$18)/(E18*$C$13))</f>
        <v>0.12896262489206856</v>
      </c>
      <c r="F19" s="240" t="e">
        <f t="shared" ref="F19:N19" si="2">(1-(F13*$C$18)/(F18*$C$13))</f>
        <v>#DIV/0!</v>
      </c>
      <c r="G19" s="240">
        <f t="shared" si="2"/>
        <v>0.12896262489206856</v>
      </c>
      <c r="H19" s="240" t="e">
        <f t="shared" si="2"/>
        <v>#DIV/0!</v>
      </c>
      <c r="I19" s="240">
        <f t="shared" si="2"/>
        <v>0.12896262489206856</v>
      </c>
      <c r="J19" s="240" t="e">
        <f t="shared" si="2"/>
        <v>#DIV/0!</v>
      </c>
      <c r="K19" s="240">
        <f t="shared" si="2"/>
        <v>0.12896262489206856</v>
      </c>
      <c r="L19" s="240" t="e">
        <f t="shared" si="2"/>
        <v>#DIV/0!</v>
      </c>
      <c r="M19" s="240">
        <f t="shared" si="2"/>
        <v>0.12896262489206856</v>
      </c>
      <c r="N19" s="240" t="e">
        <f t="shared" si="2"/>
        <v>#DIV/0!</v>
      </c>
    </row>
    <row r="20" spans="1:14" ht="12" x14ac:dyDescent="0.3">
      <c r="A20" s="243" t="s">
        <v>215</v>
      </c>
      <c r="B20" s="243" t="s">
        <v>222</v>
      </c>
      <c r="C20" s="243"/>
      <c r="D20" s="243"/>
      <c r="F20" s="240"/>
      <c r="G20" s="243"/>
      <c r="H20" s="240"/>
      <c r="J20" s="240"/>
      <c r="L20" s="240"/>
      <c r="N20" s="240"/>
    </row>
    <row r="21" spans="1:14" ht="12" x14ac:dyDescent="0.3">
      <c r="C21" s="243"/>
      <c r="D21" s="243"/>
      <c r="G21" s="243"/>
      <c r="H21" s="243"/>
    </row>
  </sheetData>
  <mergeCells count="13">
    <mergeCell ref="A10:N10"/>
    <mergeCell ref="C12:N12"/>
    <mergeCell ref="A14:N14"/>
    <mergeCell ref="I1:J1"/>
    <mergeCell ref="K1:L1"/>
    <mergeCell ref="M1:N1"/>
    <mergeCell ref="A3:N3"/>
    <mergeCell ref="A4:N4"/>
    <mergeCell ref="C6:N6"/>
    <mergeCell ref="A7:N7"/>
    <mergeCell ref="E1:F1"/>
    <mergeCell ref="G1:H1"/>
    <mergeCell ref="C9:N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Tabeli 2 selgitused</vt:lpstr>
      <vt:lpstr>1. Projekti finantseerimiskava</vt:lpstr>
      <vt:lpstr>2. Tegevustulud,-kulud</vt:lpstr>
      <vt:lpstr>3. Projekti jätkusuutlikkus</vt:lpstr>
      <vt:lpstr>4. Projekti tundlikkuse analüüs</vt:lpstr>
      <vt:lpstr>Tabelid 5.6.7</vt:lpstr>
      <vt:lpstr>8. Ettevõtte jätkusuutlikkus</vt:lpstr>
      <vt:lpstr>9. Seireplaan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2022-08-02T12:16:26Z</dcterms:modified>
</cp:coreProperties>
</file>